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9180" yWindow="-75" windowWidth="18300" windowHeight="13740" tabRatio="886" activeTab="2"/>
  </bookViews>
  <sheets>
    <sheet name="MASTER 2" sheetId="7" r:id="rId1"/>
    <sheet name="EX Sample" sheetId="5" r:id="rId2"/>
    <sheet name="Larry SSP 20140104" sheetId="27" r:id="rId3"/>
    <sheet name="Larry SSR 20140104" sheetId="26" r:id="rId4"/>
    <sheet name="SSR 20140104" sheetId="25" r:id="rId5"/>
    <sheet name="SSR X 010314" sheetId="24" r:id="rId6"/>
    <sheet name="SSR Practice" sheetId="21" r:id="rId7"/>
    <sheet name="CDP 110313" sheetId="23" r:id="rId8"/>
    <sheet name="ESR 110313" sheetId="22" r:id="rId9"/>
    <sheet name="SSR 81113" sheetId="19" r:id="rId10"/>
    <sheet name="SSP 5-24-13" sheetId="17" r:id="rId11"/>
    <sheet name="ESP 5-24-13" sheetId="16" r:id="rId12"/>
    <sheet name="CDP 3-17-13" sheetId="14" r:id="rId13"/>
    <sheet name="ESP 3-17-13" sheetId="13" r:id="rId14"/>
    <sheet name="SSR 3-17-13" sheetId="15" r:id="rId15"/>
    <sheet name="SSP 12-06-13" sheetId="9" r:id="rId16"/>
    <sheet name="SSP 12-12-2" sheetId="10" r:id="rId17"/>
    <sheet name="ESP 12-12-2" sheetId="11" r:id="rId18"/>
    <sheet name="CDP 12-9-12" sheetId="12" r:id="rId19"/>
    <sheet name="2012-06-15" sheetId="20" r:id="rId20"/>
    <sheet name="SSR 4-15-12" sheetId="3" r:id="rId21"/>
    <sheet name="ESR 4-15-12" sheetId="4" r:id="rId22"/>
    <sheet name="CDP 4-1-12" sheetId="2" r:id="rId23"/>
    <sheet name="SSP 12-7-11" sheetId="6" r:id="rId24"/>
    <sheet name="ESP 12-7-11" sheetId="8" r:id="rId25"/>
    <sheet name="Chart" sheetId="18" r:id="rId26"/>
    <sheet name="Master" sheetId="1" r:id="rId27"/>
  </sheets>
  <definedNames>
    <definedName name="DIVISION">Master!$C$10</definedName>
    <definedName name="_xlnm.Print_Area" localSheetId="18">'CDP 12-9-12'!$A$1:$I$55</definedName>
    <definedName name="_xlnm.Print_Area" localSheetId="22">'CDP 4-1-12'!$A$1:$I$55</definedName>
    <definedName name="_xlnm.Print_Area" localSheetId="17">'ESP 12-12-2'!$A$1:$I$55</definedName>
    <definedName name="_xlnm.Print_Area" localSheetId="24">'ESP 12-7-11'!$A$1:$I$55</definedName>
    <definedName name="_xlnm.Print_Area" localSheetId="21">'ESR 4-15-12'!$A$1:$I$55</definedName>
    <definedName name="_xlnm.Print_Area" localSheetId="16">'SSP 12-12-2'!$A$1:$I$55</definedName>
    <definedName name="_xlnm.Print_Area" localSheetId="23">'SSP 12-7-11'!$A$1:$I$55</definedName>
    <definedName name="_xlnm.Print_Area" localSheetId="10">'SSP 5-24-13'!$A$1:$W$56</definedName>
    <definedName name="_xlnm.Print_Area" localSheetId="20">'SSR 4-15-12'!$A$1:$I$55</definedName>
    <definedName name="_xlnm.Print_Area" localSheetId="9">'SSR 81113'!$A$1:$I$55</definedName>
    <definedName name="SCOR">Master!$C$54</definedName>
  </definedNames>
  <calcPr calcId="125725"/>
</workbook>
</file>

<file path=xl/calcChain.xml><?xml version="1.0" encoding="utf-8"?>
<calcChain xmlns="http://schemas.openxmlformats.org/spreadsheetml/2006/main">
  <c r="N54" i="25"/>
  <c r="D54"/>
  <c r="H49"/>
  <c r="H53" s="1"/>
  <c r="R53" s="1"/>
  <c r="D49"/>
  <c r="H52" s="1"/>
  <c r="R52" s="1"/>
  <c r="C49"/>
  <c r="H51" s="1"/>
  <c r="R48"/>
  <c r="Q48"/>
  <c r="M48"/>
  <c r="R47"/>
  <c r="Q47"/>
  <c r="M47"/>
  <c r="R46"/>
  <c r="Q46"/>
  <c r="M46"/>
  <c r="D35"/>
  <c r="N35" s="1"/>
  <c r="C35"/>
  <c r="H36" s="1"/>
  <c r="M34"/>
  <c r="H34"/>
  <c r="R34" s="1"/>
  <c r="R33"/>
  <c r="Q33"/>
  <c r="M33"/>
  <c r="R32"/>
  <c r="Q32"/>
  <c r="M32"/>
  <c r="R31"/>
  <c r="Q31"/>
  <c r="M31"/>
  <c r="D23"/>
  <c r="N23" s="1"/>
  <c r="C23"/>
  <c r="M23" s="1"/>
  <c r="M22"/>
  <c r="H22"/>
  <c r="R22" s="1"/>
  <c r="M21"/>
  <c r="H21"/>
  <c r="M20"/>
  <c r="M19"/>
  <c r="H19"/>
  <c r="H23" s="1"/>
  <c r="R23" s="1"/>
  <c r="R18"/>
  <c r="Q18"/>
  <c r="M18"/>
  <c r="R17"/>
  <c r="Q17"/>
  <c r="M17"/>
  <c r="R16"/>
  <c r="Q16"/>
  <c r="M16"/>
  <c r="D54" i="26"/>
  <c r="H49"/>
  <c r="H53" s="1"/>
  <c r="D49"/>
  <c r="H52" s="1"/>
  <c r="C49"/>
  <c r="H51" s="1"/>
  <c r="D35"/>
  <c r="H37" s="1"/>
  <c r="C35"/>
  <c r="H36" s="1"/>
  <c r="H34"/>
  <c r="H38" s="1"/>
  <c r="D23"/>
  <c r="C23"/>
  <c r="H22"/>
  <c r="H21"/>
  <c r="H24" s="1"/>
  <c r="H19"/>
  <c r="H23" s="1"/>
  <c r="D54" i="27"/>
  <c r="H49"/>
  <c r="H53" s="1"/>
  <c r="D49"/>
  <c r="H52" s="1"/>
  <c r="C49"/>
  <c r="H51" s="1"/>
  <c r="D35"/>
  <c r="H37" s="1"/>
  <c r="C35"/>
  <c r="H36" s="1"/>
  <c r="H34"/>
  <c r="H38" s="1"/>
  <c r="D23"/>
  <c r="C23"/>
  <c r="H22"/>
  <c r="H21"/>
  <c r="H24" s="1"/>
  <c r="H19"/>
  <c r="H23" s="1"/>
  <c r="H38" i="25" l="1"/>
  <c r="R38" s="1"/>
  <c r="R49"/>
  <c r="H37"/>
  <c r="R37" s="1"/>
  <c r="M49"/>
  <c r="H54"/>
  <c r="R54" s="1"/>
  <c r="R51"/>
  <c r="R36"/>
  <c r="H39"/>
  <c r="R39" s="1"/>
  <c r="H24"/>
  <c r="R19"/>
  <c r="R21"/>
  <c r="M35"/>
  <c r="N49"/>
  <c r="H54" i="26"/>
  <c r="H39"/>
  <c r="H54" i="27"/>
  <c r="H39"/>
  <c r="S49" i="24"/>
  <c r="S53" s="1"/>
  <c r="S19"/>
  <c r="S34"/>
  <c r="N54"/>
  <c r="D54"/>
  <c r="M49"/>
  <c r="S51" s="1"/>
  <c r="H53"/>
  <c r="D49"/>
  <c r="H52" s="1"/>
  <c r="C49"/>
  <c r="H51" s="1"/>
  <c r="N48"/>
  <c r="O48" s="1"/>
  <c r="N47"/>
  <c r="O47" s="1"/>
  <c r="N46"/>
  <c r="O46" s="1"/>
  <c r="S38"/>
  <c r="M35"/>
  <c r="S36" s="1"/>
  <c r="D35"/>
  <c r="H37" s="1"/>
  <c r="C35"/>
  <c r="N35" s="1"/>
  <c r="S37" s="1"/>
  <c r="N34"/>
  <c r="O34" s="1"/>
  <c r="H38"/>
  <c r="N33"/>
  <c r="O33" s="1"/>
  <c r="N32"/>
  <c r="O32" s="1"/>
  <c r="N31"/>
  <c r="O31" s="1"/>
  <c r="S23"/>
  <c r="M23"/>
  <c r="D23"/>
  <c r="H22" s="1"/>
  <c r="C23"/>
  <c r="C50" s="1"/>
  <c r="N22"/>
  <c r="O22" s="1"/>
  <c r="S21"/>
  <c r="N21"/>
  <c r="O21" s="1"/>
  <c r="H21"/>
  <c r="N20"/>
  <c r="O20" s="1"/>
  <c r="N19"/>
  <c r="O19" s="1"/>
  <c r="H23"/>
  <c r="N18"/>
  <c r="O18" s="1"/>
  <c r="N17"/>
  <c r="O17" s="1"/>
  <c r="N16"/>
  <c r="L49" i="21"/>
  <c r="K53" i="19"/>
  <c r="K51"/>
  <c r="K49"/>
  <c r="K35"/>
  <c r="K23"/>
  <c r="AB49" i="17"/>
  <c r="AB50" s="1"/>
  <c r="AB48"/>
  <c r="AB47"/>
  <c r="AB46"/>
  <c r="AB35"/>
  <c r="AB36" s="1"/>
  <c r="AB34"/>
  <c r="AB33"/>
  <c r="AB32"/>
  <c r="AB31"/>
  <c r="AB23"/>
  <c r="AB24" s="1"/>
  <c r="AB54" s="1"/>
  <c r="AB22"/>
  <c r="AB21"/>
  <c r="AB20"/>
  <c r="AB19"/>
  <c r="AB18"/>
  <c r="AB17"/>
  <c r="AB16"/>
  <c r="Y49"/>
  <c r="Y50" s="1"/>
  <c r="Y48"/>
  <c r="Y47"/>
  <c r="Y46"/>
  <c r="Y35"/>
  <c r="Y36" s="1"/>
  <c r="Y54" s="1"/>
  <c r="Y34"/>
  <c r="Y33"/>
  <c r="Y32"/>
  <c r="Y31"/>
  <c r="Y23"/>
  <c r="Y24" s="1"/>
  <c r="Y22"/>
  <c r="Y21"/>
  <c r="Y20"/>
  <c r="Y19"/>
  <c r="Y18"/>
  <c r="Y17"/>
  <c r="Y16"/>
  <c r="V49"/>
  <c r="V35"/>
  <c r="V23"/>
  <c r="L49" i="22"/>
  <c r="L35"/>
  <c r="L23"/>
  <c r="D54" i="21"/>
  <c r="H53"/>
  <c r="D49"/>
  <c r="H52" s="1"/>
  <c r="C49"/>
  <c r="H51" s="1"/>
  <c r="D35"/>
  <c r="H37"/>
  <c r="C35"/>
  <c r="H36" s="1"/>
  <c r="H38"/>
  <c r="D23"/>
  <c r="C23"/>
  <c r="H22"/>
  <c r="H21"/>
  <c r="H23"/>
  <c r="H49" i="22"/>
  <c r="H53" s="1"/>
  <c r="D49"/>
  <c r="H52"/>
  <c r="C49"/>
  <c r="H51" s="1"/>
  <c r="D35"/>
  <c r="H37"/>
  <c r="C35"/>
  <c r="H36" s="1"/>
  <c r="H34"/>
  <c r="H38" s="1"/>
  <c r="H23"/>
  <c r="D23"/>
  <c r="C23"/>
  <c r="H22"/>
  <c r="H21"/>
  <c r="H24" s="1"/>
  <c r="H19"/>
  <c r="H53" i="23"/>
  <c r="H49"/>
  <c r="D49"/>
  <c r="H52"/>
  <c r="C49"/>
  <c r="H51" s="1"/>
  <c r="H54" s="1"/>
  <c r="D35"/>
  <c r="H37"/>
  <c r="C35"/>
  <c r="H36" s="1"/>
  <c r="H34"/>
  <c r="H38" s="1"/>
  <c r="D23"/>
  <c r="C23"/>
  <c r="H22"/>
  <c r="H21"/>
  <c r="H19"/>
  <c r="H23" s="1"/>
  <c r="N54" i="20"/>
  <c r="D54"/>
  <c r="H52"/>
  <c r="R52"/>
  <c r="N49"/>
  <c r="H49"/>
  <c r="R49"/>
  <c r="D49"/>
  <c r="C49"/>
  <c r="M49"/>
  <c r="R48"/>
  <c r="Q48"/>
  <c r="M48"/>
  <c r="R47"/>
  <c r="Q47"/>
  <c r="M47"/>
  <c r="R46"/>
  <c r="Q46"/>
  <c r="M46"/>
  <c r="D35"/>
  <c r="H37"/>
  <c r="R37"/>
  <c r="C35"/>
  <c r="H36"/>
  <c r="M34"/>
  <c r="H34"/>
  <c r="H38"/>
  <c r="R38"/>
  <c r="R33"/>
  <c r="Q33"/>
  <c r="M33"/>
  <c r="R32"/>
  <c r="Q32"/>
  <c r="M32"/>
  <c r="R31"/>
  <c r="Q31"/>
  <c r="M31"/>
  <c r="D23"/>
  <c r="N23"/>
  <c r="C23"/>
  <c r="M23"/>
  <c r="M22"/>
  <c r="H22"/>
  <c r="R22"/>
  <c r="M21"/>
  <c r="H21"/>
  <c r="M20"/>
  <c r="M19"/>
  <c r="H19"/>
  <c r="H23"/>
  <c r="R23"/>
  <c r="R18"/>
  <c r="Q18"/>
  <c r="M18"/>
  <c r="R17"/>
  <c r="Q17"/>
  <c r="M17"/>
  <c r="R16"/>
  <c r="Q16"/>
  <c r="M16"/>
  <c r="H53" i="19"/>
  <c r="H51"/>
  <c r="H49"/>
  <c r="D49"/>
  <c r="H52"/>
  <c r="C49"/>
  <c r="D35"/>
  <c r="H37"/>
  <c r="C35"/>
  <c r="H36"/>
  <c r="H34"/>
  <c r="H38"/>
  <c r="H23"/>
  <c r="D23"/>
  <c r="C23"/>
  <c r="H21"/>
  <c r="H24"/>
  <c r="H22"/>
  <c r="H19"/>
  <c r="H54"/>
  <c r="H39"/>
  <c r="C54"/>
  <c r="N39" i="18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7"/>
  <c r="M7"/>
  <c r="N8"/>
  <c r="M8"/>
  <c r="N6"/>
  <c r="M6"/>
  <c r="N15"/>
  <c r="M15"/>
  <c r="N21"/>
  <c r="M21"/>
  <c r="N22"/>
  <c r="M22"/>
  <c r="N20"/>
  <c r="M20"/>
  <c r="N19"/>
  <c r="M19"/>
  <c r="N18"/>
  <c r="M18"/>
  <c r="N16"/>
  <c r="M16"/>
  <c r="N17"/>
  <c r="M17"/>
  <c r="N11"/>
  <c r="M11"/>
  <c r="N13"/>
  <c r="M13"/>
  <c r="N12"/>
  <c r="M12"/>
  <c r="N9"/>
  <c r="M9"/>
  <c r="N10"/>
  <c r="M10"/>
  <c r="N14"/>
  <c r="M14"/>
  <c r="T53" i="9"/>
  <c r="T50"/>
  <c r="T53" i="8"/>
  <c r="T50"/>
  <c r="U53" i="6"/>
  <c r="U50"/>
  <c r="K53" i="4"/>
  <c r="K50"/>
  <c r="K53" i="2"/>
  <c r="K50"/>
  <c r="U53" i="10"/>
  <c r="U50"/>
  <c r="U53" i="11"/>
  <c r="U50"/>
  <c r="T53" i="12"/>
  <c r="T50"/>
  <c r="T53" i="15"/>
  <c r="T50"/>
  <c r="T53" i="13"/>
  <c r="T50"/>
  <c r="T53" i="14"/>
  <c r="T50"/>
  <c r="T53" i="16"/>
  <c r="T50"/>
  <c r="T50" i="17"/>
  <c r="T53"/>
  <c r="N54"/>
  <c r="N49"/>
  <c r="H49"/>
  <c r="H53"/>
  <c r="R53"/>
  <c r="D49"/>
  <c r="H52"/>
  <c r="R52"/>
  <c r="C49"/>
  <c r="H51"/>
  <c r="R48"/>
  <c r="Q48"/>
  <c r="M48"/>
  <c r="R47"/>
  <c r="Q47"/>
  <c r="M47"/>
  <c r="R46"/>
  <c r="Q46"/>
  <c r="M46"/>
  <c r="D35"/>
  <c r="N35"/>
  <c r="C35"/>
  <c r="H36"/>
  <c r="M34"/>
  <c r="H34"/>
  <c r="R34"/>
  <c r="R33"/>
  <c r="Q33"/>
  <c r="M33"/>
  <c r="R32"/>
  <c r="Q32"/>
  <c r="M32"/>
  <c r="R31"/>
  <c r="Q31"/>
  <c r="M31"/>
  <c r="D23"/>
  <c r="N23"/>
  <c r="C23"/>
  <c r="M23"/>
  <c r="M22"/>
  <c r="H22"/>
  <c r="R22"/>
  <c r="M21"/>
  <c r="H21"/>
  <c r="M20"/>
  <c r="M19"/>
  <c r="H19"/>
  <c r="H23"/>
  <c r="R23"/>
  <c r="R18"/>
  <c r="Q18"/>
  <c r="M18"/>
  <c r="R17"/>
  <c r="Q17"/>
  <c r="M17"/>
  <c r="R16"/>
  <c r="Q16"/>
  <c r="M16"/>
  <c r="N54" i="16"/>
  <c r="R52"/>
  <c r="H52"/>
  <c r="N49"/>
  <c r="H49"/>
  <c r="H53"/>
  <c r="R53"/>
  <c r="D49"/>
  <c r="C49"/>
  <c r="H51"/>
  <c r="R48"/>
  <c r="Q48"/>
  <c r="M48"/>
  <c r="R47"/>
  <c r="Q47"/>
  <c r="M47"/>
  <c r="R46"/>
  <c r="Q46"/>
  <c r="M46"/>
  <c r="H37"/>
  <c r="R37"/>
  <c r="N35"/>
  <c r="D35"/>
  <c r="C35"/>
  <c r="H36"/>
  <c r="R36"/>
  <c r="M34"/>
  <c r="H34"/>
  <c r="H38"/>
  <c r="R38"/>
  <c r="R33"/>
  <c r="Q33"/>
  <c r="M33"/>
  <c r="R32"/>
  <c r="Q32"/>
  <c r="M32"/>
  <c r="R31"/>
  <c r="Q31"/>
  <c r="M31"/>
  <c r="N23"/>
  <c r="D23"/>
  <c r="C23"/>
  <c r="M23"/>
  <c r="R22"/>
  <c r="M22"/>
  <c r="H22"/>
  <c r="M21"/>
  <c r="M20"/>
  <c r="M19"/>
  <c r="H19"/>
  <c r="H23"/>
  <c r="R23"/>
  <c r="R18"/>
  <c r="Q18"/>
  <c r="M18"/>
  <c r="R17"/>
  <c r="Q17"/>
  <c r="M17"/>
  <c r="R16"/>
  <c r="Q16"/>
  <c r="M16"/>
  <c r="N54" i="15"/>
  <c r="D54"/>
  <c r="N49"/>
  <c r="H49"/>
  <c r="H53"/>
  <c r="R53"/>
  <c r="D49"/>
  <c r="H52"/>
  <c r="R52"/>
  <c r="C49"/>
  <c r="H51"/>
  <c r="R48"/>
  <c r="Q48"/>
  <c r="M48"/>
  <c r="R47"/>
  <c r="Q47"/>
  <c r="M47"/>
  <c r="R46"/>
  <c r="Q46"/>
  <c r="M46"/>
  <c r="D35"/>
  <c r="N35"/>
  <c r="C35"/>
  <c r="H36"/>
  <c r="M34"/>
  <c r="H34"/>
  <c r="R34"/>
  <c r="R33"/>
  <c r="Q33"/>
  <c r="M33"/>
  <c r="R32"/>
  <c r="Q32"/>
  <c r="M32"/>
  <c r="R31"/>
  <c r="Q31"/>
  <c r="M31"/>
  <c r="M23"/>
  <c r="D23"/>
  <c r="N23"/>
  <c r="C23"/>
  <c r="M22"/>
  <c r="H22"/>
  <c r="R22"/>
  <c r="M21"/>
  <c r="H21"/>
  <c r="H24"/>
  <c r="M20"/>
  <c r="M19"/>
  <c r="H19"/>
  <c r="H23"/>
  <c r="R23"/>
  <c r="R18"/>
  <c r="Q18"/>
  <c r="M18"/>
  <c r="R17"/>
  <c r="Q17"/>
  <c r="M17"/>
  <c r="R16"/>
  <c r="Q16"/>
  <c r="M16"/>
  <c r="N54" i="13"/>
  <c r="H49"/>
  <c r="H53"/>
  <c r="R53"/>
  <c r="D49"/>
  <c r="H52"/>
  <c r="R52"/>
  <c r="C49"/>
  <c r="H51"/>
  <c r="R48"/>
  <c r="Q48"/>
  <c r="M48"/>
  <c r="R47"/>
  <c r="Q47"/>
  <c r="M47"/>
  <c r="R46"/>
  <c r="Q46"/>
  <c r="M46"/>
  <c r="D35"/>
  <c r="N35"/>
  <c r="C35"/>
  <c r="H36"/>
  <c r="M34"/>
  <c r="H34"/>
  <c r="R34"/>
  <c r="R33"/>
  <c r="Q33"/>
  <c r="M33"/>
  <c r="R32"/>
  <c r="Q32"/>
  <c r="M32"/>
  <c r="R31"/>
  <c r="Q31"/>
  <c r="M31"/>
  <c r="D23"/>
  <c r="N23"/>
  <c r="C23"/>
  <c r="M23"/>
  <c r="M22"/>
  <c r="H22"/>
  <c r="R22"/>
  <c r="M21"/>
  <c r="M20"/>
  <c r="M19"/>
  <c r="H19"/>
  <c r="H23"/>
  <c r="R23"/>
  <c r="R18"/>
  <c r="Q18"/>
  <c r="M18"/>
  <c r="R17"/>
  <c r="Q17"/>
  <c r="M17"/>
  <c r="R16"/>
  <c r="Q16"/>
  <c r="M16"/>
  <c r="N54" i="14"/>
  <c r="D54"/>
  <c r="M49"/>
  <c r="H49"/>
  <c r="H53"/>
  <c r="D49"/>
  <c r="H52"/>
  <c r="R52"/>
  <c r="C49"/>
  <c r="H51"/>
  <c r="R48"/>
  <c r="Q48"/>
  <c r="M48"/>
  <c r="R47"/>
  <c r="Q47"/>
  <c r="M47"/>
  <c r="R46"/>
  <c r="Q46"/>
  <c r="M46"/>
  <c r="H37"/>
  <c r="R37"/>
  <c r="D35"/>
  <c r="N35"/>
  <c r="C35"/>
  <c r="H36"/>
  <c r="M34"/>
  <c r="H34"/>
  <c r="H38"/>
  <c r="R38"/>
  <c r="R33"/>
  <c r="Q33"/>
  <c r="M33"/>
  <c r="R32"/>
  <c r="Q32"/>
  <c r="M32"/>
  <c r="R31"/>
  <c r="Q31"/>
  <c r="M31"/>
  <c r="N23"/>
  <c r="D23"/>
  <c r="C23"/>
  <c r="M23"/>
  <c r="M22"/>
  <c r="H22"/>
  <c r="R22"/>
  <c r="M21"/>
  <c r="M20"/>
  <c r="M19"/>
  <c r="H19"/>
  <c r="H23"/>
  <c r="R23"/>
  <c r="R18"/>
  <c r="Q18"/>
  <c r="M18"/>
  <c r="R17"/>
  <c r="Q17"/>
  <c r="M17"/>
  <c r="R16"/>
  <c r="Q16"/>
  <c r="M16"/>
  <c r="N54" i="12"/>
  <c r="H52"/>
  <c r="R52"/>
  <c r="N49"/>
  <c r="H49"/>
  <c r="R49"/>
  <c r="D49"/>
  <c r="C49"/>
  <c r="M49"/>
  <c r="R48"/>
  <c r="Q48"/>
  <c r="M48"/>
  <c r="R47"/>
  <c r="Q47"/>
  <c r="M47"/>
  <c r="R46"/>
  <c r="Q46"/>
  <c r="M46"/>
  <c r="D35"/>
  <c r="H37"/>
  <c r="R37"/>
  <c r="C35"/>
  <c r="H36"/>
  <c r="M34"/>
  <c r="H34"/>
  <c r="H38"/>
  <c r="R38"/>
  <c r="R33"/>
  <c r="Q33"/>
  <c r="M33"/>
  <c r="R32"/>
  <c r="Q32"/>
  <c r="M32"/>
  <c r="R31"/>
  <c r="Q31"/>
  <c r="M31"/>
  <c r="D23"/>
  <c r="N23"/>
  <c r="C23"/>
  <c r="M23"/>
  <c r="M22"/>
  <c r="H22"/>
  <c r="R22"/>
  <c r="M21"/>
  <c r="H21"/>
  <c r="M20"/>
  <c r="M19"/>
  <c r="H19"/>
  <c r="H23"/>
  <c r="R23"/>
  <c r="R18"/>
  <c r="Q18"/>
  <c r="M18"/>
  <c r="R17"/>
  <c r="Q17"/>
  <c r="M17"/>
  <c r="R16"/>
  <c r="Q16"/>
  <c r="M16"/>
  <c r="C50" i="6"/>
  <c r="N54"/>
  <c r="S53"/>
  <c r="M49"/>
  <c r="S51"/>
  <c r="N48"/>
  <c r="O48"/>
  <c r="N47"/>
  <c r="O47"/>
  <c r="N46"/>
  <c r="O46"/>
  <c r="S38"/>
  <c r="S36"/>
  <c r="S39"/>
  <c r="N35"/>
  <c r="S37"/>
  <c r="M35"/>
  <c r="O34"/>
  <c r="N34"/>
  <c r="O33"/>
  <c r="N33"/>
  <c r="O32"/>
  <c r="N32"/>
  <c r="O31"/>
  <c r="N31"/>
  <c r="S23"/>
  <c r="M23"/>
  <c r="M50"/>
  <c r="N50"/>
  <c r="O50"/>
  <c r="O22"/>
  <c r="N22"/>
  <c r="S21"/>
  <c r="N21"/>
  <c r="O21"/>
  <c r="N20"/>
  <c r="O20"/>
  <c r="N19"/>
  <c r="O19"/>
  <c r="N18"/>
  <c r="O18"/>
  <c r="N17"/>
  <c r="O17"/>
  <c r="N16"/>
  <c r="N23"/>
  <c r="C50" i="5"/>
  <c r="C50" i="10"/>
  <c r="N54"/>
  <c r="S53"/>
  <c r="M49"/>
  <c r="S51"/>
  <c r="N48"/>
  <c r="O48"/>
  <c r="N47"/>
  <c r="O47"/>
  <c r="N46"/>
  <c r="O46"/>
  <c r="S38"/>
  <c r="S36"/>
  <c r="N35"/>
  <c r="S37"/>
  <c r="M35"/>
  <c r="O34"/>
  <c r="N34"/>
  <c r="O33"/>
  <c r="N33"/>
  <c r="O32"/>
  <c r="N32"/>
  <c r="O31"/>
  <c r="N31"/>
  <c r="S23"/>
  <c r="M23"/>
  <c r="M50"/>
  <c r="N50"/>
  <c r="O50"/>
  <c r="O22"/>
  <c r="N22"/>
  <c r="S21"/>
  <c r="N21"/>
  <c r="O21"/>
  <c r="N20"/>
  <c r="O20"/>
  <c r="N19"/>
  <c r="O19"/>
  <c r="N18"/>
  <c r="O18"/>
  <c r="N17"/>
  <c r="O17"/>
  <c r="N16"/>
  <c r="N23"/>
  <c r="N54" i="5"/>
  <c r="S53"/>
  <c r="M49"/>
  <c r="S51"/>
  <c r="N48"/>
  <c r="O48"/>
  <c r="N47"/>
  <c r="O47"/>
  <c r="N46"/>
  <c r="O46"/>
  <c r="S38"/>
  <c r="S36"/>
  <c r="S39"/>
  <c r="N35"/>
  <c r="S37"/>
  <c r="M35"/>
  <c r="O34"/>
  <c r="N34"/>
  <c r="O33"/>
  <c r="N33"/>
  <c r="O32"/>
  <c r="N32"/>
  <c r="O31"/>
  <c r="N31"/>
  <c r="S23"/>
  <c r="M23"/>
  <c r="M50"/>
  <c r="N50"/>
  <c r="O50"/>
  <c r="O22"/>
  <c r="N22"/>
  <c r="S21"/>
  <c r="N21"/>
  <c r="O21"/>
  <c r="N20"/>
  <c r="O20"/>
  <c r="N19"/>
  <c r="O19"/>
  <c r="N18"/>
  <c r="O18"/>
  <c r="N17"/>
  <c r="O17"/>
  <c r="N16"/>
  <c r="N23"/>
  <c r="O50" i="11"/>
  <c r="O49"/>
  <c r="O48"/>
  <c r="O47"/>
  <c r="O46"/>
  <c r="O35"/>
  <c r="O34"/>
  <c r="O33"/>
  <c r="O32"/>
  <c r="O31"/>
  <c r="O23"/>
  <c r="O22"/>
  <c r="O21"/>
  <c r="O20"/>
  <c r="O19"/>
  <c r="O18"/>
  <c r="O17"/>
  <c r="O16"/>
  <c r="M50"/>
  <c r="N50"/>
  <c r="C50"/>
  <c r="N49"/>
  <c r="N48"/>
  <c r="N47"/>
  <c r="N46"/>
  <c r="N35"/>
  <c r="N34"/>
  <c r="N33"/>
  <c r="N32"/>
  <c r="N31"/>
  <c r="N22"/>
  <c r="N21"/>
  <c r="N20"/>
  <c r="N19"/>
  <c r="N18"/>
  <c r="N17"/>
  <c r="N16"/>
  <c r="R53" i="8"/>
  <c r="M35" i="7"/>
  <c r="C49" i="11"/>
  <c r="N54"/>
  <c r="S53"/>
  <c r="S52"/>
  <c r="M49"/>
  <c r="S51"/>
  <c r="S54"/>
  <c r="H49"/>
  <c r="H53"/>
  <c r="D49"/>
  <c r="H52"/>
  <c r="H51"/>
  <c r="S38"/>
  <c r="H37"/>
  <c r="S37"/>
  <c r="M35"/>
  <c r="S36"/>
  <c r="S39"/>
  <c r="D35"/>
  <c r="C35"/>
  <c r="H36"/>
  <c r="H39"/>
  <c r="C54"/>
  <c r="H34"/>
  <c r="H38"/>
  <c r="S23"/>
  <c r="N23"/>
  <c r="M23"/>
  <c r="D23"/>
  <c r="H22"/>
  <c r="C23"/>
  <c r="H21"/>
  <c r="S22"/>
  <c r="S21"/>
  <c r="H19"/>
  <c r="H23"/>
  <c r="H51" i="10"/>
  <c r="H49"/>
  <c r="H53"/>
  <c r="D49"/>
  <c r="H52"/>
  <c r="C49"/>
  <c r="D35"/>
  <c r="H37"/>
  <c r="C35"/>
  <c r="H36"/>
  <c r="H34"/>
  <c r="H38"/>
  <c r="D23"/>
  <c r="C23"/>
  <c r="H21"/>
  <c r="H22"/>
  <c r="H19"/>
  <c r="H23"/>
  <c r="R52" i="9"/>
  <c r="M48"/>
  <c r="M47"/>
  <c r="M46"/>
  <c r="R48"/>
  <c r="Q48"/>
  <c r="R47"/>
  <c r="Q47"/>
  <c r="R46"/>
  <c r="Q46"/>
  <c r="R37"/>
  <c r="R33"/>
  <c r="Q33"/>
  <c r="R32"/>
  <c r="Q32"/>
  <c r="R31"/>
  <c r="Q31"/>
  <c r="N23"/>
  <c r="R22"/>
  <c r="R18"/>
  <c r="R17"/>
  <c r="R16"/>
  <c r="Q18"/>
  <c r="Q17"/>
  <c r="Q16"/>
  <c r="M34"/>
  <c r="M33"/>
  <c r="M32"/>
  <c r="M31"/>
  <c r="M22"/>
  <c r="M21"/>
  <c r="M20"/>
  <c r="M19"/>
  <c r="M18"/>
  <c r="M17"/>
  <c r="M16"/>
  <c r="H52"/>
  <c r="H49"/>
  <c r="H53"/>
  <c r="R53"/>
  <c r="D49"/>
  <c r="C49"/>
  <c r="H51"/>
  <c r="R51"/>
  <c r="D35"/>
  <c r="N35"/>
  <c r="C35"/>
  <c r="H36"/>
  <c r="R36"/>
  <c r="H34"/>
  <c r="R34"/>
  <c r="D23"/>
  <c r="C23"/>
  <c r="M23"/>
  <c r="H22"/>
  <c r="H21"/>
  <c r="R21"/>
  <c r="H19"/>
  <c r="H23"/>
  <c r="R23"/>
  <c r="N54" i="8"/>
  <c r="D54"/>
  <c r="H49"/>
  <c r="H53"/>
  <c r="D49"/>
  <c r="H52"/>
  <c r="C49"/>
  <c r="H51"/>
  <c r="R48"/>
  <c r="Q48"/>
  <c r="M48"/>
  <c r="R47"/>
  <c r="Q47"/>
  <c r="M47"/>
  <c r="R46"/>
  <c r="Q46"/>
  <c r="M46"/>
  <c r="H37"/>
  <c r="D35"/>
  <c r="N35"/>
  <c r="C35"/>
  <c r="H36"/>
  <c r="M34"/>
  <c r="H34"/>
  <c r="R34"/>
  <c r="R33"/>
  <c r="Q33"/>
  <c r="M33"/>
  <c r="R32"/>
  <c r="Q32"/>
  <c r="M32"/>
  <c r="R31"/>
  <c r="Q31"/>
  <c r="M31"/>
  <c r="D23"/>
  <c r="C23"/>
  <c r="M22"/>
  <c r="H22"/>
  <c r="R22"/>
  <c r="M21"/>
  <c r="H21"/>
  <c r="M20"/>
  <c r="M19"/>
  <c r="H19"/>
  <c r="H23"/>
  <c r="R23"/>
  <c r="R18"/>
  <c r="Q18"/>
  <c r="M18"/>
  <c r="R17"/>
  <c r="Q17"/>
  <c r="M17"/>
  <c r="R16"/>
  <c r="Q16"/>
  <c r="M16"/>
  <c r="D54" i="6"/>
  <c r="H52"/>
  <c r="H49"/>
  <c r="H53"/>
  <c r="D49"/>
  <c r="C49"/>
  <c r="H51"/>
  <c r="D35"/>
  <c r="C35"/>
  <c r="H36"/>
  <c r="H34"/>
  <c r="D23"/>
  <c r="C23"/>
  <c r="H22"/>
  <c r="H21"/>
  <c r="H19"/>
  <c r="H23"/>
  <c r="R49" i="7"/>
  <c r="R48"/>
  <c r="R47"/>
  <c r="R46"/>
  <c r="Q48"/>
  <c r="Q47"/>
  <c r="Q46"/>
  <c r="M47"/>
  <c r="M49"/>
  <c r="M48"/>
  <c r="M46"/>
  <c r="R38"/>
  <c r="R34"/>
  <c r="R33"/>
  <c r="R32"/>
  <c r="R31"/>
  <c r="Q33"/>
  <c r="Q32"/>
  <c r="Q31"/>
  <c r="N35"/>
  <c r="M34"/>
  <c r="M33"/>
  <c r="M32"/>
  <c r="M31"/>
  <c r="R23"/>
  <c r="R22"/>
  <c r="R19"/>
  <c r="R18"/>
  <c r="R17"/>
  <c r="R16"/>
  <c r="Q18"/>
  <c r="Q17"/>
  <c r="Q16"/>
  <c r="M22"/>
  <c r="M21"/>
  <c r="M20"/>
  <c r="M19"/>
  <c r="M18"/>
  <c r="M17"/>
  <c r="M16"/>
  <c r="N54"/>
  <c r="D54"/>
  <c r="H53"/>
  <c r="H51"/>
  <c r="H49"/>
  <c r="D49"/>
  <c r="H52"/>
  <c r="C49"/>
  <c r="D35"/>
  <c r="H37"/>
  <c r="C35"/>
  <c r="H36"/>
  <c r="H34"/>
  <c r="H38"/>
  <c r="H23"/>
  <c r="D23"/>
  <c r="C23"/>
  <c r="H22"/>
  <c r="H21"/>
  <c r="H24"/>
  <c r="H19"/>
  <c r="D54" i="5"/>
  <c r="H53"/>
  <c r="H51"/>
  <c r="H49"/>
  <c r="D49"/>
  <c r="H52"/>
  <c r="C49"/>
  <c r="D35"/>
  <c r="H37"/>
  <c r="C35"/>
  <c r="H36"/>
  <c r="H39"/>
  <c r="H34"/>
  <c r="H38"/>
  <c r="H23"/>
  <c r="D23"/>
  <c r="C23"/>
  <c r="H21"/>
  <c r="H24"/>
  <c r="H22"/>
  <c r="H19"/>
  <c r="M23" i="7"/>
  <c r="H49" i="4"/>
  <c r="H53"/>
  <c r="D49"/>
  <c r="H52"/>
  <c r="C49"/>
  <c r="H51"/>
  <c r="D35"/>
  <c r="H37"/>
  <c r="C35"/>
  <c r="H36"/>
  <c r="H34"/>
  <c r="H38"/>
  <c r="D23"/>
  <c r="C23"/>
  <c r="H21"/>
  <c r="H22"/>
  <c r="H19"/>
  <c r="H23"/>
  <c r="H52" i="3"/>
  <c r="H49"/>
  <c r="H53"/>
  <c r="D49"/>
  <c r="C49"/>
  <c r="H51"/>
  <c r="H54"/>
  <c r="D35"/>
  <c r="H37"/>
  <c r="C35"/>
  <c r="H36"/>
  <c r="H39"/>
  <c r="H34"/>
  <c r="H38"/>
  <c r="D23"/>
  <c r="H22"/>
  <c r="C23"/>
  <c r="K50"/>
  <c r="H21"/>
  <c r="H19"/>
  <c r="K53"/>
  <c r="H23"/>
  <c r="H49" i="2"/>
  <c r="H53"/>
  <c r="D49"/>
  <c r="H52"/>
  <c r="C49"/>
  <c r="H51"/>
  <c r="H37"/>
  <c r="D35"/>
  <c r="C35"/>
  <c r="H36"/>
  <c r="H34"/>
  <c r="H38"/>
  <c r="D23"/>
  <c r="H22"/>
  <c r="C23"/>
  <c r="H21"/>
  <c r="H19"/>
  <c r="H23"/>
  <c r="D73" i="1"/>
  <c r="D74"/>
  <c r="D75"/>
  <c r="C49"/>
  <c r="H51"/>
  <c r="H49"/>
  <c r="H53"/>
  <c r="D49"/>
  <c r="H52"/>
  <c r="C23"/>
  <c r="H21"/>
  <c r="D23"/>
  <c r="H22"/>
  <c r="H19"/>
  <c r="H23"/>
  <c r="C35"/>
  <c r="H36"/>
  <c r="D35"/>
  <c r="H37"/>
  <c r="H34"/>
  <c r="H38"/>
  <c r="D76"/>
  <c r="D77"/>
  <c r="H24"/>
  <c r="H54"/>
  <c r="H39"/>
  <c r="C54"/>
  <c r="D54"/>
  <c r="H54" i="2"/>
  <c r="H39"/>
  <c r="H24"/>
  <c r="C54"/>
  <c r="H24" i="4"/>
  <c r="H54"/>
  <c r="H39"/>
  <c r="C54"/>
  <c r="R49" i="8"/>
  <c r="M49"/>
  <c r="H38"/>
  <c r="R38"/>
  <c r="H24"/>
  <c r="H54"/>
  <c r="H39"/>
  <c r="R19"/>
  <c r="H24" i="6"/>
  <c r="H54"/>
  <c r="H37"/>
  <c r="H38"/>
  <c r="H54" i="7"/>
  <c r="H39"/>
  <c r="C54"/>
  <c r="H54" i="5"/>
  <c r="C54"/>
  <c r="C54" i="8"/>
  <c r="H39" i="6"/>
  <c r="C54"/>
  <c r="R49" i="9"/>
  <c r="M49"/>
  <c r="R19"/>
  <c r="H54"/>
  <c r="R54"/>
  <c r="H24"/>
  <c r="R24"/>
  <c r="H37"/>
  <c r="H38"/>
  <c r="R38"/>
  <c r="H39"/>
  <c r="R39"/>
  <c r="C54"/>
  <c r="M54"/>
  <c r="H24" i="10"/>
  <c r="H24" i="11"/>
  <c r="H54"/>
  <c r="H54" i="10"/>
  <c r="H39"/>
  <c r="C54"/>
  <c r="O23" i="6"/>
  <c r="S22"/>
  <c r="S24"/>
  <c r="O16"/>
  <c r="O35"/>
  <c r="N49"/>
  <c r="O23" i="10"/>
  <c r="S22"/>
  <c r="S24"/>
  <c r="S39"/>
  <c r="O16"/>
  <c r="O35"/>
  <c r="N49"/>
  <c r="O23" i="5"/>
  <c r="N23" i="7"/>
  <c r="S22" i="5"/>
  <c r="N23" i="8"/>
  <c r="S24" i="5"/>
  <c r="O16"/>
  <c r="O35"/>
  <c r="N49"/>
  <c r="S24" i="11"/>
  <c r="R52" i="8"/>
  <c r="R52" i="7"/>
  <c r="R37" i="8"/>
  <c r="R37" i="7"/>
  <c r="M35" i="9"/>
  <c r="M35" i="8"/>
  <c r="R53" i="7"/>
  <c r="M54" i="11"/>
  <c r="R21" i="8"/>
  <c r="R24" i="7"/>
  <c r="R24" i="8"/>
  <c r="R21" i="7"/>
  <c r="M23" i="8"/>
  <c r="O49" i="6"/>
  <c r="S52"/>
  <c r="S54"/>
  <c r="M54"/>
  <c r="O49" i="10"/>
  <c r="S52"/>
  <c r="S54"/>
  <c r="M54"/>
  <c r="O49" i="5"/>
  <c r="N49" i="8"/>
  <c r="S52" i="5"/>
  <c r="S54"/>
  <c r="N49" i="9"/>
  <c r="N49" i="7"/>
  <c r="M54" i="5"/>
  <c r="R51" i="7"/>
  <c r="R51" i="8"/>
  <c r="R36"/>
  <c r="R36" i="7"/>
  <c r="R54" i="8"/>
  <c r="R54" i="7"/>
  <c r="R39"/>
  <c r="M54"/>
  <c r="R39" i="8"/>
  <c r="M54"/>
  <c r="H39" i="12"/>
  <c r="R39"/>
  <c r="R36"/>
  <c r="H24"/>
  <c r="R34"/>
  <c r="N35"/>
  <c r="H51"/>
  <c r="H53"/>
  <c r="R53"/>
  <c r="R19"/>
  <c r="R21"/>
  <c r="M35"/>
  <c r="R24"/>
  <c r="R51"/>
  <c r="H54"/>
  <c r="R54"/>
  <c r="C54"/>
  <c r="M54"/>
  <c r="R24" i="15"/>
  <c r="R36"/>
  <c r="H54"/>
  <c r="R54"/>
  <c r="R51"/>
  <c r="R19"/>
  <c r="R21"/>
  <c r="M35"/>
  <c r="H37"/>
  <c r="R37"/>
  <c r="H38"/>
  <c r="R38"/>
  <c r="M49"/>
  <c r="R49"/>
  <c r="R19" i="13"/>
  <c r="M35"/>
  <c r="H37"/>
  <c r="R37"/>
  <c r="H38"/>
  <c r="R38"/>
  <c r="M49"/>
  <c r="R49"/>
  <c r="N49"/>
  <c r="R51" i="14"/>
  <c r="R19"/>
  <c r="N49"/>
  <c r="H39" i="15"/>
  <c r="R39"/>
  <c r="M54" s="1"/>
  <c r="C54"/>
  <c r="R49" i="14"/>
  <c r="R34"/>
  <c r="M35"/>
  <c r="H21"/>
  <c r="H24"/>
  <c r="H54" i="13"/>
  <c r="R54"/>
  <c r="R51"/>
  <c r="R36"/>
  <c r="H39"/>
  <c r="R39"/>
  <c r="H21"/>
  <c r="R24" i="14"/>
  <c r="R21"/>
  <c r="H24" i="13"/>
  <c r="R21"/>
  <c r="R24"/>
  <c r="M54" s="1"/>
  <c r="C54"/>
  <c r="H39" i="14"/>
  <c r="R39"/>
  <c r="R36"/>
  <c r="H54"/>
  <c r="R53"/>
  <c r="C54"/>
  <c r="R54"/>
  <c r="M54" s="1"/>
  <c r="H24" i="17"/>
  <c r="R49" i="16"/>
  <c r="H54"/>
  <c r="R54"/>
  <c r="R51"/>
  <c r="M49"/>
  <c r="R34"/>
  <c r="M35"/>
  <c r="R19"/>
  <c r="H21"/>
  <c r="R21"/>
  <c r="R36" i="17"/>
  <c r="R24"/>
  <c r="H54"/>
  <c r="R54"/>
  <c r="R51"/>
  <c r="R19"/>
  <c r="R21"/>
  <c r="M35"/>
  <c r="H37"/>
  <c r="R37"/>
  <c r="H38"/>
  <c r="R38"/>
  <c r="M49"/>
  <c r="R49"/>
  <c r="H24" i="16"/>
  <c r="H39"/>
  <c r="R39"/>
  <c r="H39" i="17"/>
  <c r="C54" i="16"/>
  <c r="R24"/>
  <c r="M54" s="1"/>
  <c r="R39" i="17"/>
  <c r="M54" s="1"/>
  <c r="C54"/>
  <c r="C54" i="3"/>
  <c r="H39" i="20"/>
  <c r="R39"/>
  <c r="R36"/>
  <c r="H24"/>
  <c r="R34"/>
  <c r="N35"/>
  <c r="H51"/>
  <c r="H53"/>
  <c r="R53"/>
  <c r="R19"/>
  <c r="R21"/>
  <c r="M35"/>
  <c r="R24"/>
  <c r="M54" s="1"/>
  <c r="R51"/>
  <c r="H54"/>
  <c r="R54"/>
  <c r="C54"/>
  <c r="H54" i="24" l="1"/>
  <c r="H39" i="21"/>
  <c r="C54" i="25"/>
  <c r="R24"/>
  <c r="M54" s="1"/>
  <c r="C54" i="26"/>
  <c r="C54" i="27"/>
  <c r="M50" i="24"/>
  <c r="N50" s="1"/>
  <c r="O50" s="1"/>
  <c r="S39"/>
  <c r="H36"/>
  <c r="H24"/>
  <c r="N23"/>
  <c r="O23" s="1"/>
  <c r="H39"/>
  <c r="C54" s="1"/>
  <c r="O16"/>
  <c r="O35"/>
  <c r="N49"/>
  <c r="H24" i="21"/>
  <c r="H54"/>
  <c r="H54" i="22"/>
  <c r="H39"/>
  <c r="H39" i="23"/>
  <c r="H24"/>
  <c r="S22" i="24" l="1"/>
  <c r="S24" s="1"/>
  <c r="S52"/>
  <c r="S54" s="1"/>
  <c r="O49"/>
  <c r="C54" i="21"/>
  <c r="C54" i="22"/>
  <c r="C54" i="23"/>
  <c r="M54" i="24" l="1"/>
</calcChain>
</file>

<file path=xl/sharedStrings.xml><?xml version="1.0" encoding="utf-8"?>
<sst xmlns="http://schemas.openxmlformats.org/spreadsheetml/2006/main" count="4053" uniqueCount="196">
  <si>
    <t>(SSP, ESP, CDP, SSR, or ESR)</t>
  </si>
  <si>
    <t>DIVISION:</t>
    <phoneticPr fontId="3" type="noConversion"/>
  </si>
  <si>
    <t>(SEE TABLE BELOW)</t>
    <phoneticPr fontId="3" type="noConversion"/>
  </si>
  <si>
    <t>IDPA MEMBER NO:</t>
    <phoneticPr fontId="3" type="noConversion"/>
  </si>
  <si>
    <t>CLASSIFICATION LIST FOR</t>
    <phoneticPr fontId="3" type="noConversion"/>
  </si>
  <si>
    <t>DIVISION</t>
    <phoneticPr fontId="3" type="noConversion"/>
  </si>
  <si>
    <t>MA</t>
    <phoneticPr fontId="3" type="noConversion"/>
  </si>
  <si>
    <t>EX</t>
    <phoneticPr fontId="3" type="noConversion"/>
  </si>
  <si>
    <t>SS</t>
    <phoneticPr fontId="3" type="noConversion"/>
  </si>
  <si>
    <t>MM</t>
    <phoneticPr fontId="3" type="noConversion"/>
  </si>
  <si>
    <t>ESR</t>
    <phoneticPr fontId="3" type="noConversion"/>
  </si>
  <si>
    <t xml:space="preserve"> STAGE 3—LIMITED VICKERS:  30 ROUNDS TOTAL, 10 ROUNDS PER TARGET</t>
    <phoneticPr fontId="3" type="noConversion"/>
  </si>
  <si>
    <t>String 1, 12 rnds</t>
    <phoneticPr fontId="3" type="noConversion"/>
  </si>
  <si>
    <t>String 2, 12 rnds</t>
    <phoneticPr fontId="3" type="noConversion"/>
  </si>
  <si>
    <t>String 3, 6 rnds</t>
    <phoneticPr fontId="3" type="noConversion"/>
  </si>
  <si>
    <t>STAGE 2 TOTAL SCORE</t>
    <phoneticPr fontId="3" type="noConversion"/>
  </si>
  <si>
    <t>STAGE 3 TOTAL SCORE</t>
    <phoneticPr fontId="3" type="noConversion"/>
  </si>
  <si>
    <t>DATE:</t>
    <phoneticPr fontId="3" type="noConversion"/>
  </si>
  <si>
    <t>TOTAL PROCEDURAL ERRORS x 3</t>
    <phoneticPr fontId="3" type="noConversion"/>
  </si>
  <si>
    <t>TOTAL POINTS DOWN x 0.5</t>
    <phoneticPr fontId="3" type="noConversion"/>
  </si>
  <si>
    <t>CLASSIFICATION</t>
    <phoneticPr fontId="3" type="noConversion"/>
  </si>
  <si>
    <t>SUMMARY</t>
    <phoneticPr fontId="3" type="noConversion"/>
  </si>
  <si>
    <t>MATCH</t>
    <phoneticPr fontId="3" type="noConversion"/>
  </si>
  <si>
    <t>SCORE</t>
    <phoneticPr fontId="3" type="noConversion"/>
  </si>
  <si>
    <t>String 1, 3 rnds</t>
    <phoneticPr fontId="3" type="noConversion"/>
  </si>
  <si>
    <t>String 2, 3 rnds</t>
    <phoneticPr fontId="3" type="noConversion"/>
  </si>
  <si>
    <t>String 3, 3 rnds</t>
    <phoneticPr fontId="3" type="noConversion"/>
  </si>
  <si>
    <t>String 4, 6 rnds</t>
    <phoneticPr fontId="3" type="noConversion"/>
  </si>
  <si>
    <t>String 5, 3 rnds</t>
    <phoneticPr fontId="3" type="noConversion"/>
  </si>
  <si>
    <t>String 6, 6 rnds</t>
    <phoneticPr fontId="3" type="noConversion"/>
  </si>
  <si>
    <t>String 7, 6 rnds</t>
    <phoneticPr fontId="3" type="noConversion"/>
  </si>
  <si>
    <t>Time (sec)</t>
    <phoneticPr fontId="3" type="noConversion"/>
  </si>
  <si>
    <t>Proc Errs</t>
    <phoneticPr fontId="3" type="noConversion"/>
  </si>
  <si>
    <t>PTS DOWN</t>
    <phoneticPr fontId="3" type="noConversion"/>
  </si>
  <si>
    <t>HITS/TARGET</t>
    <phoneticPr fontId="3" type="noConversion"/>
  </si>
  <si>
    <t>TOTALS</t>
    <phoneticPr fontId="3" type="noConversion"/>
  </si>
  <si>
    <t>STAGE 1 TOTAL SCORE</t>
    <phoneticPr fontId="3" type="noConversion"/>
  </si>
  <si>
    <t>TOTAL TIME</t>
    <phoneticPr fontId="3" type="noConversion"/>
  </si>
  <si>
    <t xml:space="preserve"> STAGE 2—LIMITED VICKERS:  30 ROUNDS TOTAL, 10 ROUNDS PER TARGET</t>
    <phoneticPr fontId="3" type="noConversion"/>
  </si>
  <si>
    <t>String 1, 6 rnds</t>
    <phoneticPr fontId="3" type="noConversion"/>
  </si>
  <si>
    <t>String 2, 6 rnds</t>
    <phoneticPr fontId="3" type="noConversion"/>
  </si>
  <si>
    <t>String 3, 12 rnds</t>
    <phoneticPr fontId="3" type="noConversion"/>
  </si>
  <si>
    <t>JEFFERSON COUNTY SPORTSMEN'S ASSOCIATION</t>
  </si>
  <si>
    <t>TARGET 1</t>
  </si>
  <si>
    <t>TARGET 2</t>
  </si>
  <si>
    <t>TARGET 3</t>
  </si>
  <si>
    <t>TOTAL POINTS DOWN</t>
  </si>
  <si>
    <t>STREET</t>
  </si>
  <si>
    <t>CITY, STATE, ZIP</t>
  </si>
  <si>
    <t>TELEPHONE</t>
  </si>
  <si>
    <t>E-MAIL</t>
  </si>
  <si>
    <t>NAME (PRINT)</t>
  </si>
  <si>
    <t>IDPA CLASSIFICATION MATCH SCORE SHEET</t>
    <phoneticPr fontId="3" type="noConversion"/>
  </si>
  <si>
    <t xml:space="preserve"> STAGE 1—LIMITED VICKERS:  30 ROUNDS TOTAL, 10 ROUNDS PER TARGET</t>
    <phoneticPr fontId="3" type="noConversion"/>
  </si>
  <si>
    <t>MAXIMUM SCORE FOR EACH CLASSIFICATION</t>
  </si>
  <si>
    <t>CDP</t>
  </si>
  <si>
    <t>ESP</t>
  </si>
  <si>
    <t>SSP</t>
  </si>
  <si>
    <t>SSR</t>
  </si>
  <si>
    <t>Master (MA)</t>
  </si>
  <si>
    <t>Expert (EX)</t>
  </si>
  <si>
    <t>Sharpshooter (SS)</t>
  </si>
  <si>
    <t>Marksman (MM)</t>
  </si>
  <si>
    <t>Novice (NV)</t>
  </si>
  <si>
    <t>&gt;195</t>
  </si>
  <si>
    <t>&gt;190</t>
  </si>
  <si>
    <t>&gt;210</t>
  </si>
  <si>
    <t>&gt;212</t>
  </si>
  <si>
    <t>&gt;217.5</t>
  </si>
  <si>
    <t>MATCH</t>
    <phoneticPr fontId="3" type="noConversion"/>
  </si>
  <si>
    <t>Steve Rankin</t>
  </si>
  <si>
    <t>MM</t>
  </si>
  <si>
    <t>1366 W Sequim Bay Rd</t>
  </si>
  <si>
    <t>Sequim, WA 98382</t>
  </si>
  <si>
    <t>360-683-7229</t>
  </si>
  <si>
    <t>steve@serenitysys.com</t>
  </si>
  <si>
    <t>A45737</t>
  </si>
  <si>
    <t>ESR</t>
  </si>
  <si>
    <t>SS</t>
  </si>
  <si>
    <t>IDPA CLASSIFICATION MATCH SCORE SHEET</t>
  </si>
  <si>
    <t>IDPA MEMBER NO:</t>
  </si>
  <si>
    <t>DIVISION:</t>
  </si>
  <si>
    <t>DATE:</t>
  </si>
  <si>
    <t xml:space="preserve"> STAGE 1—LIMITED VICKERS:  30 ROUNDS TOTAL, 10 ROUNDS PER TARGET</t>
  </si>
  <si>
    <t>Time (sec)</t>
  </si>
  <si>
    <t>Proc Errs</t>
  </si>
  <si>
    <t>HITS/TARGET</t>
  </si>
  <si>
    <t>PTS DOWN</t>
  </si>
  <si>
    <t>String 1, 3 rnds</t>
  </si>
  <si>
    <t>String 2, 3 rnds</t>
  </si>
  <si>
    <t>String 3, 3 rnds</t>
  </si>
  <si>
    <t>String 4, 6 rnds</t>
  </si>
  <si>
    <t>String 5, 3 rnds</t>
  </si>
  <si>
    <t>String 6, 6 rnds</t>
  </si>
  <si>
    <t>TOTAL TIME</t>
  </si>
  <si>
    <t>String 7, 6 rnds</t>
  </si>
  <si>
    <t>TOTAL PROCEDURAL ERRORS x 3</t>
  </si>
  <si>
    <t>TOTALS</t>
  </si>
  <si>
    <t>TOTAL POINTS DOWN x 0.5</t>
  </si>
  <si>
    <t>STAGE 1 TOTAL SCORE</t>
  </si>
  <si>
    <t xml:space="preserve"> STAGE 2—LIMITED VICKERS:  30 ROUNDS TOTAL, 10 ROUNDS PER TARGET</t>
  </si>
  <si>
    <t>String 1, 6 rnds</t>
  </si>
  <si>
    <t>String 2, 6 rnds</t>
  </si>
  <si>
    <t>String 3, 12 rnds</t>
  </si>
  <si>
    <t>STAGE 2 TOTAL SCORE</t>
  </si>
  <si>
    <t xml:space="preserve"> STAGE 3—LIMITED VICKERS:  30 ROUNDS TOTAL, 10 ROUNDS PER TARGET</t>
  </si>
  <si>
    <t>String 1, 12 rnds</t>
  </si>
  <si>
    <t>String 2, 12 rnds</t>
  </si>
  <si>
    <t>String 3, 6 rnds</t>
  </si>
  <si>
    <t>MATCH</t>
  </si>
  <si>
    <t>CLASSIFICATION</t>
  </si>
  <si>
    <t>SCORE</t>
  </si>
  <si>
    <t>(SEE TABLE BELOW)</t>
  </si>
  <si>
    <t>SUMMARY</t>
  </si>
  <si>
    <t>STAGE 3 TOTAL SCORE</t>
  </si>
  <si>
    <t>1366 W Sequim Bay Road</t>
  </si>
  <si>
    <t>DELTA</t>
  </si>
  <si>
    <t>%</t>
  </si>
  <si>
    <t>EX</t>
  </si>
  <si>
    <t>Total Points Down</t>
  </si>
  <si>
    <t>Raw Time</t>
  </si>
  <si>
    <t>Date</t>
  </si>
  <si>
    <t>Division</t>
  </si>
  <si>
    <t>Points Down</t>
  </si>
  <si>
    <t>Pts Down</t>
  </si>
  <si>
    <t>Score</t>
  </si>
  <si>
    <t>NV</t>
  </si>
  <si>
    <t>≤ 89.00</t>
  </si>
  <si>
    <t>≤ 92.00</t>
  </si>
  <si>
    <t>≤ 91.00</t>
  </si>
  <si>
    <t>≤ 102.00</t>
  </si>
  <si>
    <t>89.01 - 109.00</t>
  </si>
  <si>
    <t>91.01 - 110.00</t>
  </si>
  <si>
    <t>92.01 - 111.00</t>
  </si>
  <si>
    <t>101.01 - 122.00</t>
  </si>
  <si>
    <t>102.01 - 124.00</t>
  </si>
  <si>
    <t>109.01 - 138.00</t>
  </si>
  <si>
    <t>110.01 - 140.00</t>
  </si>
  <si>
    <t>111.01 - 142.00</t>
  </si>
  <si>
    <t>122.01 - 155.00</t>
  </si>
  <si>
    <t>124.01 - 158.00</t>
  </si>
  <si>
    <t>138.01 - 190.00</t>
  </si>
  <si>
    <t>142.01 - 195.00</t>
  </si>
  <si>
    <t>140.01 - 192.00</t>
  </si>
  <si>
    <t>&gt;192</t>
  </si>
  <si>
    <t>&gt;218</t>
  </si>
  <si>
    <t>T1: 2 Body &amp; 1 Head</t>
  </si>
  <si>
    <t>T2: 2 Body &amp; 1 Head</t>
  </si>
  <si>
    <t>T3: 2 Body &amp; 1 Head</t>
  </si>
  <si>
    <t>T1-T3: 2 each Head</t>
  </si>
  <si>
    <t>T1-T3: 1 each, Reload, 1 each</t>
  </si>
  <si>
    <t>T1-T3: 1 each - Weak Hand</t>
  </si>
  <si>
    <t>T1-T3: 2 each - Advancing</t>
  </si>
  <si>
    <t>T1-T3: 2 each - Retreating</t>
  </si>
  <si>
    <t>T1-T3: 2 each - El Presidente</t>
  </si>
  <si>
    <t>T1-T3: 2 each - Strong Hand</t>
  </si>
  <si>
    <t>T1-T3: 2 each - Drop &amp; kneel @ barrel</t>
  </si>
  <si>
    <t>T1-T3 Bianchi: 2 each, TacLoad, 2 each</t>
  </si>
  <si>
    <t>T1-T3 Bianchi: 2 each, TacLoad, advance, 2 each</t>
  </si>
  <si>
    <t>Expert</t>
  </si>
  <si>
    <t>PD</t>
  </si>
  <si>
    <t>Stage Time</t>
  </si>
  <si>
    <t>2 body, 1 head T1</t>
  </si>
  <si>
    <t>2 body, 1 head T2</t>
  </si>
  <si>
    <t>2 body, 1 head T3</t>
  </si>
  <si>
    <t xml:space="preserve">2 head shots T1-T3 </t>
  </si>
  <si>
    <t>Weak hand, 1 shot each T1-T3</t>
  </si>
  <si>
    <t>Mini El Prez (1 shot each T1-T3)</t>
  </si>
  <si>
    <t>Strong hand, 2 shots each T1-T3</t>
  </si>
  <si>
    <t>2 shots each T1-T3 while advancing</t>
  </si>
  <si>
    <t>2 shots each T1-T3 while retreating</t>
  </si>
  <si>
    <r>
      <t>El President</t>
    </r>
    <r>
      <rPr>
        <sz val="10"/>
        <rFont val="Calibri"/>
        <family val="2"/>
      </rPr>
      <t>é; 2 shots each T1-T3, reload, 2 shots each T1-T3</t>
    </r>
  </si>
  <si>
    <t>Target</t>
  </si>
  <si>
    <t>Best Ever</t>
  </si>
  <si>
    <t>Larry</t>
  </si>
  <si>
    <t>Larry Freedman</t>
  </si>
  <si>
    <t>&lt; 102</t>
  </si>
  <si>
    <t>&lt; 124</t>
  </si>
  <si>
    <t>&lt; 158</t>
  </si>
  <si>
    <t>&lt; 218</t>
  </si>
  <si>
    <t>&lt; 101</t>
  </si>
  <si>
    <t>&lt; 122</t>
  </si>
  <si>
    <t>&lt; 155</t>
  </si>
  <si>
    <t>&lt; 212</t>
  </si>
  <si>
    <t>&lt; 91</t>
  </si>
  <si>
    <t>&lt; 110</t>
  </si>
  <si>
    <t>&lt; 140</t>
  </si>
  <si>
    <t>&lt; 192</t>
  </si>
  <si>
    <t>&lt; 89</t>
  </si>
  <si>
    <t>&lt; 109</t>
  </si>
  <si>
    <t xml:space="preserve">&lt; 138 </t>
  </si>
  <si>
    <t>&lt; 190</t>
  </si>
  <si>
    <t>&lt; 92</t>
  </si>
  <si>
    <t>&lt; 111</t>
  </si>
  <si>
    <t>&lt; 142</t>
  </si>
  <si>
    <t>&lt; 195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</si>
</sst>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0;[Red]0.00"/>
    <numFmt numFmtId="166" formatCode="m/d/yy;@"/>
  </numFmts>
  <fonts count="52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b/>
      <sz val="12"/>
      <name val="Verdana"/>
      <family val="2"/>
    </font>
    <font>
      <sz val="4"/>
      <name val="Verdana"/>
      <family val="2"/>
    </font>
    <font>
      <sz val="2"/>
      <name val="Verdana"/>
      <family val="2"/>
    </font>
    <font>
      <b/>
      <sz val="4"/>
      <name val="Verdana"/>
      <family val="2"/>
    </font>
    <font>
      <i/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6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8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u/>
      <sz val="10"/>
      <color indexed="12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i/>
      <sz val="8"/>
      <name val="Verdana"/>
      <family val="2"/>
    </font>
    <font>
      <sz val="4"/>
      <name val="Verdana"/>
      <family val="2"/>
    </font>
    <font>
      <b/>
      <sz val="4"/>
      <name val="Verdana"/>
      <family val="2"/>
    </font>
    <font>
      <sz val="2"/>
      <name val="Verdana"/>
      <family val="2"/>
    </font>
    <font>
      <sz val="6"/>
      <name val="Verdana"/>
      <family val="2"/>
    </font>
    <font>
      <sz val="12"/>
      <name val="Verdana"/>
      <family val="2"/>
    </font>
    <font>
      <b/>
      <sz val="9"/>
      <color theme="1" tint="0.499984740745262"/>
      <name val="Verdana"/>
      <family val="2"/>
    </font>
    <font>
      <sz val="8"/>
      <color theme="1" tint="0.499984740745262"/>
      <name val="Verdana"/>
      <family val="2"/>
    </font>
    <font>
      <b/>
      <sz val="12"/>
      <color theme="1" tint="0.499984740745262"/>
      <name val="Verdana"/>
      <family val="2"/>
    </font>
    <font>
      <sz val="10"/>
      <color theme="1" tint="0.499984740745262"/>
      <name val="Verdana"/>
      <family val="2"/>
    </font>
    <font>
      <b/>
      <sz val="10"/>
      <color theme="1" tint="0.499984740745262"/>
      <name val="Verdana"/>
      <family val="2"/>
    </font>
    <font>
      <i/>
      <sz val="8"/>
      <color theme="1" tint="0.499984740745262"/>
      <name val="Verdana"/>
      <family val="2"/>
    </font>
    <font>
      <sz val="4"/>
      <color theme="1" tint="0.499984740745262"/>
      <name val="Verdana"/>
      <family val="2"/>
    </font>
    <font>
      <b/>
      <sz val="4"/>
      <color theme="1" tint="0.499984740745262"/>
      <name val="Verdana"/>
      <family val="2"/>
    </font>
    <font>
      <sz val="2"/>
      <color theme="1" tint="0.499984740745262"/>
      <name val="Verdana"/>
      <family val="2"/>
    </font>
    <font>
      <sz val="6"/>
      <color theme="1" tint="0.499984740745262"/>
      <name val="Verdana"/>
      <family val="2"/>
    </font>
    <font>
      <b/>
      <sz val="14"/>
      <color theme="1" tint="0.499984740745262"/>
      <name val="Verdana"/>
      <family val="2"/>
    </font>
    <font>
      <sz val="9"/>
      <color theme="1" tint="0.499984740745262"/>
      <name val="Verdana"/>
      <family val="2"/>
    </font>
    <font>
      <b/>
      <sz val="8"/>
      <color theme="1" tint="0.499984740745262"/>
      <name val="Verdana"/>
      <family val="2"/>
    </font>
    <font>
      <sz val="9"/>
      <color rgb="FF2E2E2E"/>
      <name val="Arial"/>
      <family val="2"/>
    </font>
    <font>
      <sz val="10"/>
      <name val="Calibri"/>
      <family val="2"/>
    </font>
    <font>
      <b/>
      <sz val="8"/>
      <color theme="3"/>
      <name val="Verdana"/>
      <family val="2"/>
    </font>
    <font>
      <b/>
      <sz val="4"/>
      <color theme="3"/>
      <name val="Verdana"/>
      <family val="2"/>
    </font>
    <font>
      <b/>
      <sz val="10"/>
      <color theme="3"/>
      <name val="Verdana"/>
      <family val="2"/>
    </font>
    <font>
      <b/>
      <sz val="2"/>
      <color theme="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5C5C5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Continuous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/>
    <xf numFmtId="0" fontId="7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Border="1"/>
    <xf numFmtId="0" fontId="6" fillId="0" borderId="3" xfId="0" applyFont="1" applyBorder="1"/>
    <xf numFmtId="0" fontId="8" fillId="0" borderId="0" xfId="0" applyFont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Border="1"/>
    <xf numFmtId="0" fontId="9" fillId="0" borderId="0" xfId="0" applyFont="1" applyBorder="1"/>
    <xf numFmtId="0" fontId="0" fillId="0" borderId="0" xfId="0" applyBorder="1"/>
    <xf numFmtId="0" fontId="7" fillId="0" borderId="0" xfId="0" applyFont="1" applyBorder="1"/>
    <xf numFmtId="0" fontId="3" fillId="0" borderId="5" xfId="0" applyFont="1" applyBorder="1"/>
    <xf numFmtId="0" fontId="6" fillId="0" borderId="4" xfId="0" applyFont="1" applyBorder="1"/>
    <xf numFmtId="0" fontId="2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/>
    <xf numFmtId="0" fontId="0" fillId="0" borderId="0" xfId="0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2" fillId="0" borderId="5" xfId="0" applyFont="1" applyBorder="1"/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2" fillId="0" borderId="9" xfId="0" applyNumberFormat="1" applyFont="1" applyBorder="1" applyAlignment="1" applyProtection="1">
      <alignment horizontal="center"/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4" fillId="0" borderId="9" xfId="0" applyFont="1" applyBorder="1" applyAlignment="1" applyProtection="1">
      <alignment horizontal="center"/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5" fillId="0" borderId="0" xfId="0" applyFont="1" applyAlignment="1">
      <alignment horizontal="left"/>
    </xf>
    <xf numFmtId="0" fontId="5" fillId="0" borderId="14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10" fillId="0" borderId="0" xfId="0" applyFont="1" applyAlignment="1" applyProtection="1">
      <alignment horizontal="right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center"/>
      <protection hidden="1"/>
    </xf>
    <xf numFmtId="0" fontId="4" fillId="0" borderId="0" xfId="1" applyBorder="1" applyAlignment="1" applyProtection="1">
      <alignment horizontal="left"/>
      <protection locked="0"/>
    </xf>
    <xf numFmtId="14" fontId="16" fillId="0" borderId="0" xfId="0" applyNumberFormat="1" applyFont="1" applyBorder="1" applyProtection="1">
      <protection locked="0"/>
    </xf>
    <xf numFmtId="0" fontId="33" fillId="0" borderId="0" xfId="0" applyFont="1" applyBorder="1" applyAlignment="1" applyProtection="1">
      <alignment horizontal="left"/>
      <protection locked="0"/>
    </xf>
    <xf numFmtId="0" fontId="34" fillId="0" borderId="0" xfId="0" applyFont="1" applyBorder="1" applyProtection="1">
      <protection locked="0"/>
    </xf>
    <xf numFmtId="0" fontId="34" fillId="0" borderId="0" xfId="0" applyFont="1" applyBorder="1"/>
    <xf numFmtId="0" fontId="35" fillId="0" borderId="14" xfId="0" applyFont="1" applyBorder="1" applyAlignment="1" applyProtection="1">
      <alignment horizontal="center"/>
      <protection locked="0"/>
    </xf>
    <xf numFmtId="0" fontId="36" fillId="0" borderId="0" xfId="0" applyFont="1" applyBorder="1" applyProtection="1">
      <protection locked="0"/>
    </xf>
    <xf numFmtId="0" fontId="36" fillId="0" borderId="0" xfId="0" applyFont="1" applyBorder="1"/>
    <xf numFmtId="0" fontId="34" fillId="0" borderId="5" xfId="0" applyFont="1" applyBorder="1"/>
    <xf numFmtId="0" fontId="34" fillId="0" borderId="1" xfId="0" applyFont="1" applyBorder="1"/>
    <xf numFmtId="0" fontId="34" fillId="0" borderId="2" xfId="0" applyFont="1" applyBorder="1"/>
    <xf numFmtId="0" fontId="34" fillId="0" borderId="4" xfId="0" applyFont="1" applyBorder="1"/>
    <xf numFmtId="0" fontId="37" fillId="0" borderId="0" xfId="0" applyFont="1" applyBorder="1"/>
    <xf numFmtId="0" fontId="38" fillId="0" borderId="0" xfId="0" applyFont="1" applyBorder="1"/>
    <xf numFmtId="0" fontId="34" fillId="0" borderId="3" xfId="0" applyFont="1" applyBorder="1"/>
    <xf numFmtId="0" fontId="39" fillId="0" borderId="4" xfId="0" applyFont="1" applyBorder="1"/>
    <xf numFmtId="0" fontId="40" fillId="0" borderId="0" xfId="0" applyFont="1" applyBorder="1"/>
    <xf numFmtId="0" fontId="39" fillId="0" borderId="0" xfId="0" applyFont="1" applyBorder="1"/>
    <xf numFmtId="0" fontId="39" fillId="0" borderId="3" xfId="0" applyFont="1" applyBorder="1"/>
    <xf numFmtId="0" fontId="39" fillId="0" borderId="4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6" fillId="0" borderId="0" xfId="0" applyFont="1" applyBorder="1" applyAlignment="1">
      <alignment horizontal="right"/>
    </xf>
    <xf numFmtId="2" fontId="36" fillId="0" borderId="9" xfId="0" applyNumberFormat="1" applyFont="1" applyBorder="1" applyAlignment="1" applyProtection="1">
      <alignment horizontal="center"/>
      <protection locked="0"/>
    </xf>
    <xf numFmtId="1" fontId="36" fillId="0" borderId="9" xfId="0" applyNumberFormat="1" applyFont="1" applyBorder="1" applyAlignment="1" applyProtection="1">
      <alignment horizontal="center"/>
      <protection locked="0"/>
    </xf>
    <xf numFmtId="0" fontId="36" fillId="0" borderId="4" xfId="0" applyFont="1" applyBorder="1"/>
    <xf numFmtId="1" fontId="36" fillId="0" borderId="13" xfId="0" applyNumberFormat="1" applyFont="1" applyBorder="1" applyAlignment="1" applyProtection="1">
      <alignment horizontal="center"/>
      <protection locked="0"/>
    </xf>
    <xf numFmtId="0" fontId="37" fillId="0" borderId="0" xfId="0" applyFont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34" fillId="0" borderId="6" xfId="0" applyFont="1" applyBorder="1"/>
    <xf numFmtId="0" fontId="34" fillId="0" borderId="7" xfId="0" applyFont="1" applyBorder="1"/>
    <xf numFmtId="0" fontId="34" fillId="0" borderId="7" xfId="0" applyFont="1" applyBorder="1" applyAlignment="1">
      <alignment horizontal="right"/>
    </xf>
    <xf numFmtId="0" fontId="34" fillId="0" borderId="8" xfId="0" applyFont="1" applyBorder="1"/>
    <xf numFmtId="0" fontId="41" fillId="0" borderId="0" xfId="0" applyFont="1" applyBorder="1"/>
    <xf numFmtId="0" fontId="36" fillId="0" borderId="5" xfId="0" applyFont="1" applyBorder="1"/>
    <xf numFmtId="0" fontId="37" fillId="0" borderId="1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3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2" fontId="37" fillId="0" borderId="14" xfId="0" applyNumberFormat="1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5" fillId="0" borderId="0" xfId="0" applyFont="1" applyBorder="1" applyAlignment="1">
      <alignment horizontal="centerContinuous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 applyProtection="1">
      <alignment horizontal="right"/>
    </xf>
    <xf numFmtId="0" fontId="44" fillId="0" borderId="0" xfId="0" applyFont="1" applyBorder="1"/>
    <xf numFmtId="0" fontId="45" fillId="0" borderId="0" xfId="0" applyFont="1" applyBorder="1" applyAlignment="1">
      <alignment horizontal="left"/>
    </xf>
    <xf numFmtId="0" fontId="17" fillId="0" borderId="14" xfId="0" applyFont="1" applyBorder="1" applyAlignment="1" applyProtection="1">
      <alignment horizontal="center"/>
      <protection locked="0"/>
    </xf>
    <xf numFmtId="14" fontId="0" fillId="0" borderId="0" xfId="0" applyNumberFormat="1" applyBorder="1" applyProtection="1">
      <protection locked="0"/>
    </xf>
    <xf numFmtId="165" fontId="36" fillId="0" borderId="9" xfId="0" applyNumberFormat="1" applyFont="1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165" fontId="0" fillId="0" borderId="13" xfId="0" applyNumberFormat="1" applyBorder="1" applyAlignment="1" applyProtection="1">
      <alignment horizontal="center"/>
      <protection locked="0"/>
    </xf>
    <xf numFmtId="165" fontId="2" fillId="0" borderId="14" xfId="0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 applyFill="1" applyBorder="1" applyAlignment="1" applyProtection="1">
      <alignment horizontal="center"/>
      <protection locked="0"/>
    </xf>
    <xf numFmtId="2" fontId="16" fillId="0" borderId="14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2" fontId="16" fillId="0" borderId="9" xfId="0" applyNumberFormat="1" applyFont="1" applyBorder="1" applyAlignment="1">
      <alignment horizontal="center"/>
    </xf>
    <xf numFmtId="165" fontId="0" fillId="0" borderId="0" xfId="0" applyNumberFormat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6" fontId="16" fillId="0" borderId="0" xfId="0" applyNumberFormat="1" applyFont="1" applyBorder="1" applyProtection="1">
      <protection locked="0"/>
    </xf>
    <xf numFmtId="0" fontId="16" fillId="0" borderId="15" xfId="0" applyFont="1" applyBorder="1" applyAlignment="1">
      <alignment horizontal="center"/>
    </xf>
    <xf numFmtId="1" fontId="0" fillId="0" borderId="0" xfId="0" applyNumberFormat="1"/>
    <xf numFmtId="14" fontId="0" fillId="0" borderId="0" xfId="0" applyNumberFormat="1"/>
    <xf numFmtId="0" fontId="46" fillId="0" borderId="16" xfId="0" applyFont="1" applyBorder="1" applyAlignment="1">
      <alignment vertical="center" wrapText="1"/>
    </xf>
    <xf numFmtId="0" fontId="22" fillId="0" borderId="16" xfId="1" applyFont="1" applyBorder="1" applyAlignment="1" applyProtection="1">
      <alignment vertical="center" wrapText="1"/>
    </xf>
    <xf numFmtId="14" fontId="0" fillId="2" borderId="0" xfId="0" applyNumberFormat="1" applyFill="1"/>
    <xf numFmtId="2" fontId="0" fillId="2" borderId="0" xfId="0" applyNumberFormat="1" applyFill="1"/>
    <xf numFmtId="0" fontId="0" fillId="2" borderId="0" xfId="0" applyFill="1"/>
    <xf numFmtId="0" fontId="46" fillId="2" borderId="0" xfId="0" applyFont="1" applyFill="1" applyAlignment="1">
      <alignment vertical="center" wrapText="1"/>
    </xf>
    <xf numFmtId="0" fontId="46" fillId="2" borderId="16" xfId="0" applyFont="1" applyFill="1" applyBorder="1" applyAlignment="1">
      <alignment vertical="center" wrapText="1"/>
    </xf>
    <xf numFmtId="15" fontId="46" fillId="2" borderId="16" xfId="0" applyNumberFormat="1" applyFont="1" applyFill="1" applyBorder="1" applyAlignment="1">
      <alignment horizontal="right" vertical="center" wrapText="1"/>
    </xf>
    <xf numFmtId="0" fontId="46" fillId="2" borderId="16" xfId="0" applyFont="1" applyFill="1" applyBorder="1" applyAlignment="1">
      <alignment horizontal="right" vertical="center" wrapText="1"/>
    </xf>
    <xf numFmtId="0" fontId="23" fillId="0" borderId="0" xfId="0" applyFont="1"/>
    <xf numFmtId="0" fontId="17" fillId="0" borderId="0" xfId="0" applyFont="1" applyAlignment="1">
      <alignment horizontal="centerContinuous"/>
    </xf>
    <xf numFmtId="0" fontId="24" fillId="0" borderId="0" xfId="0" applyFont="1" applyAlignment="1">
      <alignment horizontal="right"/>
    </xf>
    <xf numFmtId="0" fontId="24" fillId="0" borderId="0" xfId="0" applyFont="1" applyBorder="1" applyAlignment="1" applyProtection="1">
      <alignment horizontal="left"/>
      <protection locked="0"/>
    </xf>
    <xf numFmtId="0" fontId="23" fillId="0" borderId="0" xfId="0" applyFont="1" applyBorder="1" applyProtection="1">
      <protection locked="0"/>
    </xf>
    <xf numFmtId="0" fontId="24" fillId="0" borderId="0" xfId="0" applyFont="1" applyAlignment="1" applyProtection="1">
      <alignment horizontal="right"/>
    </xf>
    <xf numFmtId="0" fontId="23" fillId="0" borderId="0" xfId="0" applyFont="1" applyBorder="1"/>
    <xf numFmtId="0" fontId="25" fillId="0" borderId="0" xfId="0" applyFont="1"/>
    <xf numFmtId="0" fontId="22" fillId="0" borderId="0" xfId="1" applyFont="1" applyBorder="1" applyAlignment="1" applyProtection="1">
      <alignment horizontal="left"/>
      <protection locked="0"/>
    </xf>
    <xf numFmtId="0" fontId="26" fillId="0" borderId="0" xfId="0" applyFont="1" applyAlignment="1">
      <alignment horizontal="left"/>
    </xf>
    <xf numFmtId="0" fontId="23" fillId="0" borderId="5" xfId="0" applyFont="1" applyBorder="1"/>
    <xf numFmtId="0" fontId="23" fillId="0" borderId="1" xfId="0" applyFont="1" applyBorder="1"/>
    <xf numFmtId="0" fontId="23" fillId="0" borderId="2" xfId="0" applyFont="1" applyBorder="1"/>
    <xf numFmtId="0" fontId="23" fillId="0" borderId="4" xfId="0" applyFont="1" applyBorder="1"/>
    <xf numFmtId="0" fontId="16" fillId="0" borderId="0" xfId="0" applyFont="1" applyBorder="1"/>
    <xf numFmtId="0" fontId="27" fillId="0" borderId="0" xfId="0" applyFont="1" applyBorder="1"/>
    <xf numFmtId="0" fontId="23" fillId="0" borderId="3" xfId="0" applyFont="1" applyBorder="1"/>
    <xf numFmtId="0" fontId="28" fillId="0" borderId="4" xfId="0" applyFont="1" applyBorder="1"/>
    <xf numFmtId="0" fontId="29" fillId="0" borderId="0" xfId="0" applyFont="1" applyBorder="1"/>
    <xf numFmtId="0" fontId="28" fillId="0" borderId="0" xfId="0" applyFont="1" applyBorder="1"/>
    <xf numFmtId="0" fontId="28" fillId="0" borderId="3" xfId="0" applyFont="1" applyBorder="1"/>
    <xf numFmtId="0" fontId="28" fillId="0" borderId="0" xfId="0" applyFont="1"/>
    <xf numFmtId="0" fontId="28" fillId="0" borderId="4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 applyBorder="1" applyAlignment="1">
      <alignment horizontal="right"/>
    </xf>
    <xf numFmtId="1" fontId="18" fillId="0" borderId="9" xfId="0" applyNumberFormat="1" applyFont="1" applyBorder="1" applyAlignment="1" applyProtection="1">
      <alignment horizontal="center"/>
      <protection locked="0"/>
    </xf>
    <xf numFmtId="0" fontId="18" fillId="0" borderId="4" xfId="0" applyFont="1" applyBorder="1"/>
    <xf numFmtId="0" fontId="18" fillId="0" borderId="0" xfId="0" applyFont="1"/>
    <xf numFmtId="1" fontId="18" fillId="0" borderId="13" xfId="0" applyNumberFormat="1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right"/>
    </xf>
    <xf numFmtId="1" fontId="18" fillId="0" borderId="14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2" fontId="18" fillId="0" borderId="14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0" fontId="23" fillId="0" borderId="6" xfId="0" applyFont="1" applyBorder="1"/>
    <xf numFmtId="0" fontId="23" fillId="0" borderId="7" xfId="0" applyFont="1" applyBorder="1"/>
    <xf numFmtId="0" fontId="23" fillId="0" borderId="7" xfId="0" applyFont="1" applyBorder="1" applyAlignment="1">
      <alignment horizontal="right"/>
    </xf>
    <xf numFmtId="0" fontId="23" fillId="0" borderId="8" xfId="0" applyFont="1" applyBorder="1"/>
    <xf numFmtId="0" fontId="30" fillId="0" borderId="0" xfId="0" applyFont="1"/>
    <xf numFmtId="0" fontId="30" fillId="0" borderId="0" xfId="0" applyFont="1" applyBorder="1"/>
    <xf numFmtId="0" fontId="18" fillId="0" borderId="5" xfId="0" applyFont="1" applyBorder="1"/>
    <xf numFmtId="0" fontId="16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18" fillId="0" borderId="4" xfId="0" applyFont="1" applyBorder="1" applyAlignment="1">
      <alignment horizontal="right"/>
    </xf>
    <xf numFmtId="2" fontId="18" fillId="0" borderId="9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2" fontId="18" fillId="0" borderId="11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0" fontId="17" fillId="0" borderId="0" xfId="0" applyFont="1" applyAlignment="1" applyProtection="1">
      <alignment horizontal="center"/>
      <protection hidden="1"/>
    </xf>
    <xf numFmtId="0" fontId="32" fillId="0" borderId="9" xfId="0" applyFont="1" applyBorder="1" applyAlignment="1" applyProtection="1">
      <alignment horizontal="center"/>
      <protection hidden="1"/>
    </xf>
    <xf numFmtId="2" fontId="18" fillId="0" borderId="9" xfId="0" applyNumberFormat="1" applyFont="1" applyBorder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166" fontId="0" fillId="0" borderId="0" xfId="0" applyNumberFormat="1" applyBorder="1" applyProtection="1">
      <protection locked="0"/>
    </xf>
    <xf numFmtId="2" fontId="47" fillId="0" borderId="9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 wrapText="1"/>
    </xf>
    <xf numFmtId="2" fontId="18" fillId="0" borderId="10" xfId="0" applyNumberFormat="1" applyFont="1" applyBorder="1" applyAlignment="1">
      <alignment horizontal="center" wrapText="1"/>
    </xf>
    <xf numFmtId="0" fontId="48" fillId="0" borderId="0" xfId="0" applyFont="1"/>
    <xf numFmtId="0" fontId="49" fillId="0" borderId="0" xfId="0" applyFont="1"/>
    <xf numFmtId="0" fontId="49" fillId="0" borderId="0" xfId="0" applyFont="1" applyAlignment="1">
      <alignment horizontal="center"/>
    </xf>
    <xf numFmtId="2" fontId="50" fillId="0" borderId="0" xfId="0" applyNumberFormat="1" applyFont="1"/>
    <xf numFmtId="0" fontId="50" fillId="0" borderId="0" xfId="0" applyFont="1"/>
    <xf numFmtId="0" fontId="50" fillId="0" borderId="0" xfId="0" applyFont="1" applyAlignment="1">
      <alignment horizontal="right"/>
    </xf>
    <xf numFmtId="2" fontId="48" fillId="0" borderId="0" xfId="0" applyNumberFormat="1" applyFont="1"/>
    <xf numFmtId="0" fontId="51" fillId="0" borderId="0" xfId="0" applyFont="1"/>
    <xf numFmtId="2" fontId="51" fillId="0" borderId="0" xfId="0" applyNumberFormat="1" applyFont="1"/>
    <xf numFmtId="0" fontId="50" fillId="0" borderId="0" xfId="0" applyFont="1" applyAlignment="1">
      <alignment horizontal="center"/>
    </xf>
    <xf numFmtId="2" fontId="50" fillId="0" borderId="0" xfId="0" applyNumberFormat="1" applyFont="1" applyAlignment="1">
      <alignment horizontal="center"/>
    </xf>
    <xf numFmtId="2" fontId="3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2" fontId="18" fillId="0" borderId="0" xfId="0" applyNumberFormat="1" applyFont="1"/>
    <xf numFmtId="0" fontId="2" fillId="0" borderId="9" xfId="0" applyFont="1" applyBorder="1"/>
    <xf numFmtId="0" fontId="0" fillId="0" borderId="9" xfId="0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2" fontId="2" fillId="0" borderId="10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lineChart>
        <c:grouping val="stacked"/>
        <c:ser>
          <c:idx val="0"/>
          <c:order val="0"/>
          <c:marker>
            <c:symbol val="none"/>
          </c:marker>
          <c:val>
            <c:numRef>
              <c:f>Chart!$L$6:$L$22</c:f>
              <c:numCache>
                <c:formatCode>0.00</c:formatCode>
                <c:ptCount val="17"/>
                <c:pt idx="0">
                  <c:v>195.82</c:v>
                </c:pt>
                <c:pt idx="1">
                  <c:v>175.38</c:v>
                </c:pt>
                <c:pt idx="2">
                  <c:v>226.84</c:v>
                </c:pt>
                <c:pt idx="3">
                  <c:v>128.75</c:v>
                </c:pt>
                <c:pt idx="4">
                  <c:v>145.30000000000001</c:v>
                </c:pt>
                <c:pt idx="5">
                  <c:v>194.67</c:v>
                </c:pt>
                <c:pt idx="6">
                  <c:v>155.82</c:v>
                </c:pt>
                <c:pt idx="7">
                  <c:v>190.54</c:v>
                </c:pt>
                <c:pt idx="8">
                  <c:v>126.34</c:v>
                </c:pt>
                <c:pt idx="9">
                  <c:v>154.32</c:v>
                </c:pt>
                <c:pt idx="10">
                  <c:v>144.28</c:v>
                </c:pt>
                <c:pt idx="11">
                  <c:v>142.16999999999999</c:v>
                </c:pt>
                <c:pt idx="12">
                  <c:v>147.03</c:v>
                </c:pt>
                <c:pt idx="13">
                  <c:v>123.84</c:v>
                </c:pt>
                <c:pt idx="14">
                  <c:v>145.58000000000001</c:v>
                </c:pt>
                <c:pt idx="15">
                  <c:v>115.52</c:v>
                </c:pt>
                <c:pt idx="16">
                  <c:v>118.8</c:v>
                </c:pt>
              </c:numCache>
            </c:numRef>
          </c:val>
        </c:ser>
        <c:marker val="1"/>
        <c:axId val="71017600"/>
        <c:axId val="71019136"/>
      </c:lineChart>
      <c:dateAx>
        <c:axId val="71017600"/>
        <c:scaling>
          <c:orientation val="minMax"/>
        </c:scaling>
        <c:axPos val="b"/>
        <c:numFmt formatCode="m/d/yyyy" sourceLinked="0"/>
        <c:tickLblPos val="nextTo"/>
        <c:crossAx val="71019136"/>
        <c:crosses val="autoZero"/>
        <c:lblOffset val="100"/>
        <c:baseTimeUnit val="days"/>
      </c:dateAx>
      <c:valAx>
        <c:axId val="71019136"/>
        <c:scaling>
          <c:orientation val="minMax"/>
        </c:scaling>
        <c:axPos val="l"/>
        <c:majorGridlines/>
        <c:numFmt formatCode="0" sourceLinked="0"/>
        <c:tickLblPos val="nextTo"/>
        <c:crossAx val="71017600"/>
        <c:crosses val="autoZero"/>
        <c:crossBetween val="between"/>
      </c:valAx>
    </c:plotArea>
    <c:legend>
      <c:legendPos val="r"/>
    </c:legend>
    <c:plotVisOnly val="1"/>
    <c:dispBlanksAs val="zero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2</xdr:row>
      <xdr:rowOff>85725</xdr:rowOff>
    </xdr:from>
    <xdr:to>
      <xdr:col>25</xdr:col>
      <xdr:colOff>9525</xdr:colOff>
      <xdr:row>24</xdr:row>
      <xdr:rowOff>28575</xdr:rowOff>
    </xdr:to>
    <xdr:graphicFrame macro="">
      <xdr:nvGraphicFramePr>
        <xdr:cNvPr id="10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eve@serenitysys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teve@serenitysys.com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steve@serenitysys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teve@serenitysys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mailto:steve@serenitysys.com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steve@serenitysys.com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teve@serenitysys.com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teve@serenitysys.com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steve@serenitysys.com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steve@serenitysys.com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steve@serenitysys.com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steve@serenitysys.com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steve@serenitysys.com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1"/>
  <sheetViews>
    <sheetView topLeftCell="A55" zoomScaleNormal="100" workbookViewId="0">
      <selection activeCell="B64" sqref="B64:G70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19" ht="15">
      <c r="B1" s="2" t="s">
        <v>42</v>
      </c>
      <c r="C1" s="2"/>
      <c r="D1" s="2"/>
      <c r="E1" s="2"/>
      <c r="F1" s="2"/>
      <c r="G1" s="2"/>
      <c r="H1" s="2"/>
      <c r="I1" s="2"/>
      <c r="K1" s="82"/>
      <c r="L1" s="124" t="s">
        <v>42</v>
      </c>
      <c r="M1" s="124"/>
      <c r="N1" s="124"/>
      <c r="O1" s="124"/>
      <c r="P1" s="124"/>
      <c r="Q1" s="124"/>
      <c r="R1" s="124"/>
      <c r="S1" s="124"/>
    </row>
    <row r="2" spans="1:19" ht="15">
      <c r="B2" s="2" t="s">
        <v>52</v>
      </c>
      <c r="C2" s="2"/>
      <c r="D2" s="2"/>
      <c r="E2" s="2"/>
      <c r="F2" s="2"/>
      <c r="G2" s="2"/>
      <c r="H2" s="2"/>
      <c r="I2" s="2"/>
      <c r="K2" s="82"/>
      <c r="L2" s="124" t="s">
        <v>79</v>
      </c>
      <c r="M2" s="124"/>
      <c r="N2" s="124"/>
      <c r="O2" s="124"/>
      <c r="P2" s="124"/>
      <c r="Q2" s="124"/>
      <c r="R2" s="124"/>
      <c r="S2" s="124"/>
    </row>
    <row r="3" spans="1:19" ht="6" customHeight="1">
      <c r="B3" s="2"/>
      <c r="C3" s="2"/>
      <c r="D3" s="2"/>
      <c r="E3" s="2"/>
      <c r="F3" s="2"/>
      <c r="G3" s="2"/>
      <c r="H3" s="2"/>
      <c r="I3" s="2"/>
      <c r="K3" s="82"/>
      <c r="L3" s="124"/>
      <c r="M3" s="124"/>
      <c r="N3" s="124"/>
      <c r="O3" s="124"/>
      <c r="P3" s="124"/>
      <c r="Q3" s="124"/>
      <c r="R3" s="124"/>
      <c r="S3" s="124"/>
    </row>
    <row r="4" spans="1:19" ht="15.95" customHeight="1">
      <c r="B4" s="31" t="s">
        <v>51</v>
      </c>
      <c r="C4" s="73"/>
      <c r="D4" s="74"/>
      <c r="E4" s="74"/>
      <c r="G4" s="75" t="s">
        <v>3</v>
      </c>
      <c r="H4" s="73"/>
      <c r="K4" s="82"/>
      <c r="L4" s="125" t="s">
        <v>51</v>
      </c>
      <c r="M4" s="80"/>
      <c r="N4" s="81"/>
      <c r="O4" s="81"/>
      <c r="P4" s="82"/>
      <c r="Q4" s="126" t="s">
        <v>80</v>
      </c>
      <c r="R4" s="80"/>
      <c r="S4" s="82"/>
    </row>
    <row r="5" spans="1:19" ht="15.95" customHeight="1">
      <c r="B5" s="31" t="s">
        <v>47</v>
      </c>
      <c r="C5" s="73"/>
      <c r="D5" s="74"/>
      <c r="E5" s="74"/>
      <c r="F5" s="3"/>
      <c r="G5"/>
      <c r="H5"/>
      <c r="K5" s="82"/>
      <c r="L5" s="125" t="s">
        <v>47</v>
      </c>
      <c r="M5" s="80"/>
      <c r="N5" s="81"/>
      <c r="O5" s="81"/>
      <c r="P5" s="82"/>
      <c r="Q5" s="85"/>
      <c r="R5" s="85"/>
      <c r="S5" s="82"/>
    </row>
    <row r="6" spans="1:19" ht="15.95" customHeight="1">
      <c r="B6" s="31" t="s">
        <v>48</v>
      </c>
      <c r="C6" s="73"/>
      <c r="D6" s="74"/>
      <c r="E6" s="74"/>
      <c r="F6" s="3"/>
      <c r="G6"/>
      <c r="H6"/>
      <c r="K6" s="82"/>
      <c r="L6" s="125" t="s">
        <v>48</v>
      </c>
      <c r="M6" s="80"/>
      <c r="N6" s="81"/>
      <c r="O6" s="81"/>
      <c r="P6" s="82"/>
      <c r="Q6" s="85"/>
      <c r="R6" s="85"/>
      <c r="S6" s="82"/>
    </row>
    <row r="7" spans="1:19" ht="15.95" customHeight="1">
      <c r="B7" s="31" t="s">
        <v>49</v>
      </c>
      <c r="C7" s="73"/>
      <c r="D7" s="74"/>
      <c r="E7" s="74"/>
      <c r="F7" s="32"/>
      <c r="G7"/>
      <c r="H7"/>
      <c r="K7" s="82"/>
      <c r="L7" s="125" t="s">
        <v>49</v>
      </c>
      <c r="M7" s="80"/>
      <c r="N7" s="81"/>
      <c r="O7" s="81"/>
      <c r="P7" s="127"/>
      <c r="Q7" s="85"/>
      <c r="R7" s="85"/>
      <c r="S7" s="82"/>
    </row>
    <row r="8" spans="1:19" ht="15.95" customHeight="1">
      <c r="B8" s="31" t="s">
        <v>50</v>
      </c>
      <c r="C8" s="73"/>
      <c r="D8" s="74"/>
      <c r="E8" s="74"/>
      <c r="F8" s="32"/>
      <c r="G8"/>
      <c r="H8"/>
      <c r="K8" s="82"/>
      <c r="L8" s="125" t="s">
        <v>50</v>
      </c>
      <c r="M8" s="80"/>
      <c r="N8" s="81"/>
      <c r="O8" s="81"/>
      <c r="P8" s="127"/>
      <c r="Q8" s="85"/>
      <c r="R8" s="85"/>
      <c r="S8" s="82"/>
    </row>
    <row r="9" spans="1:19" ht="3.95" customHeight="1" thickBot="1">
      <c r="B9" s="31"/>
      <c r="C9" s="3"/>
      <c r="D9" s="3"/>
      <c r="E9" s="3"/>
      <c r="F9" s="32"/>
      <c r="G9"/>
      <c r="H9"/>
      <c r="K9" s="82"/>
      <c r="L9" s="125"/>
      <c r="M9" s="82"/>
      <c r="N9" s="82"/>
      <c r="O9" s="82"/>
      <c r="P9" s="127"/>
      <c r="Q9" s="85"/>
      <c r="R9" s="85"/>
      <c r="S9" s="82"/>
    </row>
    <row r="10" spans="1:19" ht="18" customHeight="1" thickBot="1">
      <c r="B10" s="31" t="s">
        <v>1</v>
      </c>
      <c r="C10" s="72"/>
      <c r="D10" s="71" t="s">
        <v>0</v>
      </c>
      <c r="F10" s="31" t="s">
        <v>17</v>
      </c>
      <c r="G10" s="76"/>
      <c r="H10" s="20"/>
      <c r="K10" s="82"/>
      <c r="L10" s="125" t="s">
        <v>81</v>
      </c>
      <c r="M10" s="83"/>
      <c r="N10" s="128" t="s">
        <v>0</v>
      </c>
      <c r="O10" s="82"/>
      <c r="P10" s="125" t="s">
        <v>82</v>
      </c>
      <c r="Q10" s="84"/>
      <c r="R10" s="85"/>
      <c r="S10" s="82"/>
    </row>
    <row r="11" spans="1:19" ht="9.9499999999999993" customHeight="1" thickBot="1">
      <c r="F11"/>
      <c r="G11"/>
      <c r="H11"/>
      <c r="K11" s="82"/>
      <c r="L11" s="82"/>
      <c r="M11" s="82"/>
      <c r="N11" s="82"/>
      <c r="O11" s="82"/>
      <c r="P11" s="85"/>
      <c r="Q11" s="85"/>
      <c r="R11" s="85"/>
      <c r="S11" s="82"/>
    </row>
    <row r="12" spans="1:1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86"/>
      <c r="L12" s="87"/>
      <c r="M12" s="87"/>
      <c r="N12" s="87"/>
      <c r="O12" s="87"/>
      <c r="P12" s="87"/>
      <c r="Q12" s="87"/>
      <c r="R12" s="87"/>
      <c r="S12" s="88"/>
    </row>
    <row r="13" spans="1:1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89"/>
      <c r="L13" s="90" t="s">
        <v>83</v>
      </c>
      <c r="M13" s="82"/>
      <c r="N13" s="82"/>
      <c r="O13" s="82"/>
      <c r="P13" s="91"/>
      <c r="Q13" s="82"/>
      <c r="R13" s="82"/>
      <c r="S13" s="92"/>
    </row>
    <row r="14" spans="1:1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93"/>
      <c r="L14" s="94"/>
      <c r="M14" s="95"/>
      <c r="N14" s="95"/>
      <c r="O14" s="95"/>
      <c r="P14" s="95"/>
      <c r="Q14" s="95"/>
      <c r="R14" s="95"/>
      <c r="S14" s="96"/>
    </row>
    <row r="15" spans="1:1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97"/>
      <c r="L15" s="98"/>
      <c r="M15" s="99" t="s">
        <v>84</v>
      </c>
      <c r="N15" s="99" t="s">
        <v>85</v>
      </c>
      <c r="O15" s="100"/>
      <c r="P15" s="101"/>
      <c r="Q15" s="101" t="s">
        <v>86</v>
      </c>
      <c r="R15" s="101" t="s">
        <v>87</v>
      </c>
      <c r="S15" s="102"/>
    </row>
    <row r="16" spans="1:19" ht="15.95" customHeight="1">
      <c r="A16" s="13"/>
      <c r="B16" s="29" t="s">
        <v>24</v>
      </c>
      <c r="C16" s="61"/>
      <c r="D16" s="62"/>
      <c r="E16" s="20"/>
      <c r="F16" s="7" t="s">
        <v>43</v>
      </c>
      <c r="G16" s="65"/>
      <c r="H16" s="65"/>
      <c r="I16" s="12"/>
      <c r="K16" s="89"/>
      <c r="L16" s="103" t="s">
        <v>88</v>
      </c>
      <c r="M16" s="131">
        <f>'EX Sample'!$M$16-C16</f>
        <v>2.75</v>
      </c>
      <c r="N16" s="105"/>
      <c r="O16" s="85"/>
      <c r="P16" s="103" t="s">
        <v>43</v>
      </c>
      <c r="Q16" s="131" t="e">
        <f>'EX Sample'!$Q$16-G16</f>
        <v>#VALUE!</v>
      </c>
      <c r="R16" s="131">
        <f>'EX Sample'!$R$16-H16</f>
        <v>0</v>
      </c>
      <c r="S16" s="92"/>
    </row>
    <row r="17" spans="1:19" s="8" customFormat="1" ht="15.95" customHeight="1">
      <c r="A17" s="24"/>
      <c r="B17" s="29" t="s">
        <v>25</v>
      </c>
      <c r="C17" s="61"/>
      <c r="D17" s="62"/>
      <c r="E17" s="20"/>
      <c r="F17" s="7" t="s">
        <v>44</v>
      </c>
      <c r="G17" s="65"/>
      <c r="H17" s="65"/>
      <c r="I17" s="12"/>
      <c r="K17" s="106"/>
      <c r="L17" s="103" t="s">
        <v>89</v>
      </c>
      <c r="M17" s="131">
        <f>'EX Sample'!$M$17-C17</f>
        <v>2.75</v>
      </c>
      <c r="N17" s="105"/>
      <c r="O17" s="85"/>
      <c r="P17" s="103" t="s">
        <v>44</v>
      </c>
      <c r="Q17" s="131" t="e">
        <f>'EX Sample'!$Q$17-G17</f>
        <v>#VALUE!</v>
      </c>
      <c r="R17" s="131">
        <f>'EX Sample'!$R$17-H17</f>
        <v>0</v>
      </c>
      <c r="S17" s="92"/>
    </row>
    <row r="18" spans="1:19" s="8" customFormat="1" ht="15.95" customHeight="1" thickBot="1">
      <c r="A18" s="24"/>
      <c r="B18" s="29" t="s">
        <v>26</v>
      </c>
      <c r="C18" s="61"/>
      <c r="D18" s="62"/>
      <c r="E18" s="20"/>
      <c r="F18" s="7" t="s">
        <v>45</v>
      </c>
      <c r="G18" s="65"/>
      <c r="H18" s="66"/>
      <c r="I18" s="12"/>
      <c r="K18" s="106"/>
      <c r="L18" s="103" t="s">
        <v>90</v>
      </c>
      <c r="M18" s="131">
        <f>'EX Sample'!$M$18-C18</f>
        <v>2.75</v>
      </c>
      <c r="N18" s="105"/>
      <c r="O18" s="85"/>
      <c r="P18" s="103" t="s">
        <v>45</v>
      </c>
      <c r="Q18" s="131" t="e">
        <f>'EX Sample'!$Q$18-G18</f>
        <v>#VALUE!</v>
      </c>
      <c r="R18" s="131">
        <f>'EX Sample'!$R$18-H18</f>
        <v>0</v>
      </c>
      <c r="S18" s="92"/>
    </row>
    <row r="19" spans="1:19" s="8" customFormat="1" ht="15.95" customHeight="1" thickBot="1">
      <c r="A19" s="24"/>
      <c r="B19" s="29" t="s">
        <v>27</v>
      </c>
      <c r="C19" s="61"/>
      <c r="D19" s="62"/>
      <c r="E19" s="20"/>
      <c r="F19" s="20"/>
      <c r="G19" s="6" t="s">
        <v>46</v>
      </c>
      <c r="H19" s="58">
        <f>SUM(H16:H18)</f>
        <v>0</v>
      </c>
      <c r="I19" s="12"/>
      <c r="K19" s="106"/>
      <c r="L19" s="103" t="s">
        <v>91</v>
      </c>
      <c r="M19" s="131">
        <f>'EX Sample'!$M$19-C19</f>
        <v>6.5</v>
      </c>
      <c r="N19" s="105"/>
      <c r="O19" s="85"/>
      <c r="P19" s="85"/>
      <c r="Q19" s="108" t="s">
        <v>46</v>
      </c>
      <c r="R19" s="131" t="e">
        <f>'EX Sample'!$R$19-H19</f>
        <v>#VALUE!</v>
      </c>
      <c r="S19" s="92"/>
    </row>
    <row r="20" spans="1:19" s="8" customFormat="1" ht="15.95" customHeight="1">
      <c r="A20" s="24"/>
      <c r="B20" s="29" t="s">
        <v>28</v>
      </c>
      <c r="C20" s="61"/>
      <c r="D20" s="62"/>
      <c r="E20" s="20"/>
      <c r="F20" s="20"/>
      <c r="G20" s="20"/>
      <c r="H20" s="41"/>
      <c r="I20" s="12"/>
      <c r="K20" s="106"/>
      <c r="L20" s="103" t="s">
        <v>92</v>
      </c>
      <c r="M20" s="131">
        <f>'EX Sample'!$M$20-C20</f>
        <v>3.5</v>
      </c>
      <c r="N20" s="105"/>
      <c r="O20" s="85"/>
      <c r="P20" s="85"/>
      <c r="Q20" s="85"/>
      <c r="R20" s="99"/>
      <c r="S20" s="92"/>
    </row>
    <row r="21" spans="1:19" s="8" customFormat="1" ht="15.95" customHeight="1">
      <c r="A21" s="24"/>
      <c r="B21" s="29" t="s">
        <v>29</v>
      </c>
      <c r="C21" s="61"/>
      <c r="D21" s="62"/>
      <c r="E21" s="20"/>
      <c r="F21" s="20"/>
      <c r="G21" s="7" t="s">
        <v>37</v>
      </c>
      <c r="H21" s="55">
        <f>C23</f>
        <v>0</v>
      </c>
      <c r="I21" s="12"/>
      <c r="K21" s="106"/>
      <c r="L21" s="103" t="s">
        <v>93</v>
      </c>
      <c r="M21" s="131">
        <f>'EX Sample'!$M$21-C21</f>
        <v>6.9</v>
      </c>
      <c r="N21" s="105"/>
      <c r="O21" s="85"/>
      <c r="P21" s="85"/>
      <c r="Q21" s="103" t="s">
        <v>94</v>
      </c>
      <c r="R21" s="131" t="e">
        <f>'EX Sample'!$R$21-H21</f>
        <v>#VALUE!</v>
      </c>
      <c r="S21" s="92"/>
    </row>
    <row r="22" spans="1:19" s="8" customFormat="1" ht="15.95" customHeight="1" thickBot="1">
      <c r="A22" s="24"/>
      <c r="B22" s="29" t="s">
        <v>30</v>
      </c>
      <c r="C22" s="63"/>
      <c r="D22" s="64"/>
      <c r="E22" s="20"/>
      <c r="G22" s="17" t="s">
        <v>18</v>
      </c>
      <c r="H22" s="55">
        <f>D23*3</f>
        <v>0</v>
      </c>
      <c r="I22" s="12"/>
      <c r="K22" s="106"/>
      <c r="L22" s="103" t="s">
        <v>95</v>
      </c>
      <c r="M22" s="131">
        <f>'EX Sample'!$M$22-C22</f>
        <v>5</v>
      </c>
      <c r="N22" s="107"/>
      <c r="O22" s="85"/>
      <c r="P22" s="85"/>
      <c r="Q22" s="109" t="s">
        <v>96</v>
      </c>
      <c r="R22" s="131" t="e">
        <f>-'EX Sample'!$R$22-H22</f>
        <v>#VALUE!</v>
      </c>
      <c r="S22" s="92"/>
    </row>
    <row r="23" spans="1:19" s="8" customFormat="1" ht="15.95" customHeight="1" thickBot="1">
      <c r="A23" s="24"/>
      <c r="B23" s="6" t="s">
        <v>35</v>
      </c>
      <c r="C23" s="57">
        <f>SUM(C16:C22)</f>
        <v>0</v>
      </c>
      <c r="D23" s="58">
        <f>SUM(D16:D22)</f>
        <v>0</v>
      </c>
      <c r="E23" s="20"/>
      <c r="G23" s="17" t="s">
        <v>19</v>
      </c>
      <c r="H23" s="56">
        <f>H19/2</f>
        <v>0</v>
      </c>
      <c r="I23" s="12"/>
      <c r="K23" s="106"/>
      <c r="L23" s="108" t="s">
        <v>97</v>
      </c>
      <c r="M23" s="131">
        <f>C23-'EX Sample'!$M$23</f>
        <v>-30.15</v>
      </c>
      <c r="N23" s="104">
        <f>D23-'EX Sample'!$N$23</f>
        <v>-30.15</v>
      </c>
      <c r="O23" s="85"/>
      <c r="P23" s="85"/>
      <c r="Q23" s="109" t="s">
        <v>98</v>
      </c>
      <c r="R23" s="131" t="e">
        <f>'EX Sample'!$R$23-H23</f>
        <v>#VALUE!</v>
      </c>
      <c r="S23" s="92"/>
    </row>
    <row r="24" spans="1:19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0</v>
      </c>
      <c r="I24" s="12"/>
      <c r="K24" s="106"/>
      <c r="L24" s="85"/>
      <c r="M24" s="85"/>
      <c r="N24" s="85"/>
      <c r="O24" s="85"/>
      <c r="P24" s="85"/>
      <c r="Q24" s="110" t="s">
        <v>99</v>
      </c>
      <c r="R24" s="131" t="e">
        <f>'EX Sample'!$R$24-H24</f>
        <v>#VALUE!</v>
      </c>
      <c r="S24" s="92"/>
    </row>
    <row r="25" spans="1:19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111"/>
      <c r="L25" s="112"/>
      <c r="M25" s="112"/>
      <c r="N25" s="112"/>
      <c r="O25" s="112"/>
      <c r="P25" s="112"/>
      <c r="Q25" s="113"/>
      <c r="R25" s="113"/>
      <c r="S25" s="114"/>
    </row>
    <row r="26" spans="1:19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19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86"/>
      <c r="L27" s="87"/>
      <c r="M27" s="87"/>
      <c r="N27" s="87"/>
      <c r="O27" s="87"/>
      <c r="P27" s="87"/>
      <c r="Q27" s="87"/>
      <c r="R27" s="87"/>
      <c r="S27" s="88"/>
    </row>
    <row r="28" spans="1:19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89"/>
      <c r="L28" s="90" t="s">
        <v>100</v>
      </c>
      <c r="M28" s="82"/>
      <c r="N28" s="82"/>
      <c r="O28" s="82"/>
      <c r="P28" s="91"/>
      <c r="Q28" s="82"/>
      <c r="R28" s="82"/>
      <c r="S28" s="92"/>
    </row>
    <row r="29" spans="1:19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93"/>
      <c r="L29" s="94"/>
      <c r="M29" s="95"/>
      <c r="N29" s="95"/>
      <c r="O29" s="95"/>
      <c r="P29" s="95"/>
      <c r="Q29" s="95"/>
      <c r="R29" s="95"/>
      <c r="S29" s="96"/>
    </row>
    <row r="30" spans="1:19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97"/>
      <c r="L30" s="98"/>
      <c r="M30" s="99" t="s">
        <v>84</v>
      </c>
      <c r="N30" s="99" t="s">
        <v>85</v>
      </c>
      <c r="O30" s="100"/>
      <c r="P30" s="101"/>
      <c r="Q30" s="101" t="s">
        <v>86</v>
      </c>
      <c r="R30" s="101" t="s">
        <v>87</v>
      </c>
      <c r="S30" s="102"/>
    </row>
    <row r="31" spans="1:19" customFormat="1" ht="15.95" customHeight="1">
      <c r="A31" s="13"/>
      <c r="B31" s="29" t="s">
        <v>39</v>
      </c>
      <c r="C31" s="61"/>
      <c r="D31" s="62"/>
      <c r="E31" s="20"/>
      <c r="F31" s="7" t="s">
        <v>43</v>
      </c>
      <c r="G31" s="65"/>
      <c r="H31" s="65"/>
      <c r="I31" s="12"/>
      <c r="K31" s="89"/>
      <c r="L31" s="103" t="s">
        <v>101</v>
      </c>
      <c r="M31" s="131">
        <f>'EX Sample'!$M$31-C31</f>
        <v>5</v>
      </c>
      <c r="N31" s="131"/>
      <c r="O31" s="85"/>
      <c r="P31" s="103" t="s">
        <v>43</v>
      </c>
      <c r="Q31" s="131" t="e">
        <f>'EX Sample'!$Q$31-G31</f>
        <v>#VALUE!</v>
      </c>
      <c r="R31" s="131">
        <f>'EX Sample'!$R$31-H31</f>
        <v>0</v>
      </c>
      <c r="S31" s="92"/>
    </row>
    <row r="32" spans="1:19" customFormat="1" ht="15.95" customHeight="1">
      <c r="A32" s="24"/>
      <c r="B32" s="29" t="s">
        <v>40</v>
      </c>
      <c r="C32" s="61"/>
      <c r="D32" s="62"/>
      <c r="E32" s="20"/>
      <c r="F32" s="7" t="s">
        <v>44</v>
      </c>
      <c r="G32" s="65"/>
      <c r="H32" s="65"/>
      <c r="I32" s="12"/>
      <c r="K32" s="106"/>
      <c r="L32" s="103" t="s">
        <v>102</v>
      </c>
      <c r="M32" s="131">
        <f>'EX Sample'!$M$32-C32</f>
        <v>4</v>
      </c>
      <c r="N32" s="131"/>
      <c r="O32" s="85"/>
      <c r="P32" s="103" t="s">
        <v>44</v>
      </c>
      <c r="Q32" s="131" t="e">
        <f>G32--'EX Sample'!$Q$32</f>
        <v>#VALUE!</v>
      </c>
      <c r="R32" s="131">
        <f>'EX Sample'!$R$32-H32</f>
        <v>0</v>
      </c>
      <c r="S32" s="92"/>
    </row>
    <row r="33" spans="1:19" customFormat="1" ht="15.95" customHeight="1" thickBot="1">
      <c r="A33" s="24"/>
      <c r="B33" s="29" t="s">
        <v>41</v>
      </c>
      <c r="C33" s="61"/>
      <c r="D33" s="62"/>
      <c r="E33" s="20"/>
      <c r="F33" s="7" t="s">
        <v>45</v>
      </c>
      <c r="G33" s="65"/>
      <c r="H33" s="66"/>
      <c r="I33" s="12"/>
      <c r="K33" s="106"/>
      <c r="L33" s="103" t="s">
        <v>103</v>
      </c>
      <c r="M33" s="131">
        <f>'EX Sample'!$M$33-C33</f>
        <v>10</v>
      </c>
      <c r="N33" s="131"/>
      <c r="O33" s="85"/>
      <c r="P33" s="103" t="s">
        <v>45</v>
      </c>
      <c r="Q33" s="131" t="e">
        <f>'EX Sample'!$Q$33-G33</f>
        <v>#VALUE!</v>
      </c>
      <c r="R33" s="131">
        <f>'EX Sample'!$R$33-H33</f>
        <v>0</v>
      </c>
      <c r="S33" s="92"/>
    </row>
    <row r="34" spans="1:19" customFormat="1" ht="15.95" customHeight="1" thickBot="1">
      <c r="A34" s="24"/>
      <c r="B34" s="29" t="s">
        <v>27</v>
      </c>
      <c r="C34" s="61"/>
      <c r="D34" s="62"/>
      <c r="E34" s="20"/>
      <c r="F34" s="20"/>
      <c r="G34" s="6" t="s">
        <v>46</v>
      </c>
      <c r="H34" s="58">
        <f>SUM(H31:H33)</f>
        <v>0</v>
      </c>
      <c r="I34" s="12"/>
      <c r="K34" s="106"/>
      <c r="L34" s="103" t="s">
        <v>91</v>
      </c>
      <c r="M34" s="131">
        <f>'EX Sample'!$M$34-C34</f>
        <v>6.25</v>
      </c>
      <c r="N34" s="131"/>
      <c r="O34" s="85"/>
      <c r="P34" s="85"/>
      <c r="Q34" s="108" t="s">
        <v>46</v>
      </c>
      <c r="R34" s="131" t="e">
        <f>'EX Sample'!$R$34-H34</f>
        <v>#VALUE!</v>
      </c>
      <c r="S34" s="92"/>
    </row>
    <row r="35" spans="1:19" customFormat="1" ht="15.95" customHeight="1" thickBot="1">
      <c r="A35" s="24"/>
      <c r="B35" s="6" t="s">
        <v>35</v>
      </c>
      <c r="C35" s="57">
        <f>SUM(C31:C34)</f>
        <v>0</v>
      </c>
      <c r="D35" s="58">
        <f>SUM(D31:D34)</f>
        <v>0</v>
      </c>
      <c r="E35" s="20"/>
      <c r="F35" s="20"/>
      <c r="G35" s="20"/>
      <c r="H35" s="20"/>
      <c r="I35" s="12"/>
      <c r="K35" s="106"/>
      <c r="L35" s="108" t="s">
        <v>97</v>
      </c>
      <c r="M35" s="131">
        <f>'EX Sample'!$M$35-C35</f>
        <v>25.25</v>
      </c>
      <c r="N35" s="131">
        <f>'EX Sample'!$N$35-D35</f>
        <v>25.25</v>
      </c>
      <c r="O35" s="85"/>
      <c r="P35" s="85"/>
      <c r="Q35" s="85"/>
      <c r="R35" s="85"/>
      <c r="S35" s="92"/>
    </row>
    <row r="36" spans="1:19" customFormat="1" ht="15.95" customHeight="1">
      <c r="A36" s="24"/>
      <c r="E36" s="20"/>
      <c r="F36" s="20"/>
      <c r="G36" s="7" t="s">
        <v>37</v>
      </c>
      <c r="H36" s="55">
        <f>C35</f>
        <v>0</v>
      </c>
      <c r="I36" s="12"/>
      <c r="K36" s="106"/>
      <c r="L36" s="85"/>
      <c r="M36" s="85"/>
      <c r="N36" s="85"/>
      <c r="O36" s="85"/>
      <c r="P36" s="85"/>
      <c r="Q36" s="103" t="s">
        <v>94</v>
      </c>
      <c r="R36" s="131" t="e">
        <f>'EX Sample'!$R$36-H36</f>
        <v>#VALUE!</v>
      </c>
      <c r="S36" s="92"/>
    </row>
    <row r="37" spans="1:1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106"/>
      <c r="L37" s="85"/>
      <c r="M37" s="85"/>
      <c r="N37" s="85"/>
      <c r="O37" s="85"/>
      <c r="P37" s="85"/>
      <c r="Q37" s="109" t="s">
        <v>96</v>
      </c>
      <c r="R37" s="131" t="e">
        <f>'EX Sample'!$R$37-H37</f>
        <v>#VALUE!</v>
      </c>
      <c r="S37" s="92"/>
    </row>
    <row r="38" spans="1:1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0</v>
      </c>
      <c r="I38" s="12"/>
      <c r="K38" s="106"/>
      <c r="L38" s="82"/>
      <c r="M38" s="82"/>
      <c r="N38" s="82"/>
      <c r="O38" s="85"/>
      <c r="P38" s="85"/>
      <c r="Q38" s="109" t="s">
        <v>98</v>
      </c>
      <c r="R38" s="131" t="e">
        <f>'EX Sample'!$R$38-H38</f>
        <v>#VALUE!</v>
      </c>
      <c r="S38" s="92"/>
    </row>
    <row r="39" spans="1:1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0</v>
      </c>
      <c r="I39" s="12"/>
      <c r="K39" s="106"/>
      <c r="L39" s="85"/>
      <c r="M39" s="85"/>
      <c r="N39" s="85"/>
      <c r="O39" s="85"/>
      <c r="P39" s="85"/>
      <c r="Q39" s="110" t="s">
        <v>104</v>
      </c>
      <c r="R39" s="131" t="e">
        <f>'EX Sample'!$R$39-H39</f>
        <v>#VALUE!</v>
      </c>
      <c r="S39" s="92"/>
    </row>
    <row r="40" spans="1:1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111"/>
      <c r="L40" s="112"/>
      <c r="M40" s="112"/>
      <c r="N40" s="112"/>
      <c r="O40" s="112"/>
      <c r="P40" s="112"/>
      <c r="Q40" s="113"/>
      <c r="R40" s="113"/>
      <c r="S40" s="114"/>
    </row>
    <row r="41" spans="1:19" customFormat="1" ht="9.9499999999999993" customHeight="1" thickTop="1" thickBot="1">
      <c r="K41" s="85"/>
      <c r="L41" s="85"/>
      <c r="M41" s="85"/>
      <c r="N41" s="85"/>
      <c r="O41" s="85"/>
      <c r="P41" s="85"/>
      <c r="Q41" s="85"/>
      <c r="R41" s="85"/>
      <c r="S41" s="85"/>
    </row>
    <row r="42" spans="1:1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86"/>
      <c r="L42" s="87"/>
      <c r="M42" s="87"/>
      <c r="N42" s="87"/>
      <c r="O42" s="87"/>
      <c r="P42" s="87"/>
      <c r="Q42" s="87"/>
      <c r="R42" s="87"/>
      <c r="S42" s="88"/>
    </row>
    <row r="43" spans="1:1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89"/>
      <c r="L43" s="90" t="s">
        <v>105</v>
      </c>
      <c r="M43" s="82"/>
      <c r="N43" s="82"/>
      <c r="O43" s="82"/>
      <c r="P43" s="91"/>
      <c r="Q43" s="82"/>
      <c r="R43" s="82"/>
      <c r="S43" s="92"/>
    </row>
    <row r="44" spans="1:1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93"/>
      <c r="L44" s="94"/>
      <c r="M44" s="95"/>
      <c r="N44" s="95"/>
      <c r="O44" s="95"/>
      <c r="P44" s="95"/>
      <c r="Q44" s="95"/>
      <c r="R44" s="95"/>
      <c r="S44" s="96"/>
    </row>
    <row r="45" spans="1:1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97"/>
      <c r="L45" s="98"/>
      <c r="M45" s="99" t="s">
        <v>84</v>
      </c>
      <c r="N45" s="99" t="s">
        <v>85</v>
      </c>
      <c r="O45" s="100"/>
      <c r="P45" s="101"/>
      <c r="Q45" s="101" t="s">
        <v>86</v>
      </c>
      <c r="R45" s="101" t="s">
        <v>87</v>
      </c>
      <c r="S45" s="102"/>
    </row>
    <row r="46" spans="1:19" customFormat="1" ht="15.95" customHeight="1">
      <c r="A46" s="13"/>
      <c r="B46" s="29" t="s">
        <v>12</v>
      </c>
      <c r="C46" s="61"/>
      <c r="D46" s="62"/>
      <c r="E46" s="20"/>
      <c r="F46" s="7" t="s">
        <v>43</v>
      </c>
      <c r="G46" s="65"/>
      <c r="H46" s="65"/>
      <c r="I46" s="12"/>
      <c r="K46" s="89"/>
      <c r="L46" s="103" t="s">
        <v>106</v>
      </c>
      <c r="M46" s="131">
        <f>'EX Sample'!$M$46-C46</f>
        <v>17</v>
      </c>
      <c r="N46" s="131"/>
      <c r="O46" s="85"/>
      <c r="P46" s="103" t="s">
        <v>43</v>
      </c>
      <c r="Q46" s="131" t="e">
        <f>'EX Sample'!$Q$46-G46</f>
        <v>#VALUE!</v>
      </c>
      <c r="R46" s="131">
        <f>'EX Sample'!$R$46-H46</f>
        <v>0</v>
      </c>
      <c r="S46" s="92"/>
    </row>
    <row r="47" spans="1:19" customFormat="1" ht="15.95" customHeight="1">
      <c r="A47" s="24"/>
      <c r="B47" s="29" t="s">
        <v>13</v>
      </c>
      <c r="C47" s="61"/>
      <c r="D47" s="62"/>
      <c r="E47" s="20"/>
      <c r="F47" s="7" t="s">
        <v>44</v>
      </c>
      <c r="G47" s="65"/>
      <c r="H47" s="65"/>
      <c r="I47" s="12"/>
      <c r="K47" s="106"/>
      <c r="L47" s="103" t="s">
        <v>107</v>
      </c>
      <c r="M47" s="131">
        <f>'EX Sample'!$M$47-C47</f>
        <v>19</v>
      </c>
      <c r="N47" s="131"/>
      <c r="O47" s="85"/>
      <c r="P47" s="103" t="s">
        <v>44</v>
      </c>
      <c r="Q47" s="131" t="e">
        <f>'EX Sample'!$Q$47-G47</f>
        <v>#VALUE!</v>
      </c>
      <c r="R47" s="131">
        <f>'EX Sample'!$R$47-H47</f>
        <v>0</v>
      </c>
      <c r="S47" s="92"/>
    </row>
    <row r="48" spans="1:19" customFormat="1" ht="15.95" customHeight="1" thickBot="1">
      <c r="A48" s="24"/>
      <c r="B48" s="29" t="s">
        <v>14</v>
      </c>
      <c r="C48" s="61"/>
      <c r="D48" s="62"/>
      <c r="E48" s="20"/>
      <c r="F48" s="7" t="s">
        <v>45</v>
      </c>
      <c r="G48" s="65"/>
      <c r="H48" s="66"/>
      <c r="I48" s="12"/>
      <c r="K48" s="106"/>
      <c r="L48" s="103" t="s">
        <v>108</v>
      </c>
      <c r="M48" s="131">
        <f>'EX Sample'!$M$48-C48</f>
        <v>7</v>
      </c>
      <c r="N48" s="131"/>
      <c r="O48" s="85"/>
      <c r="P48" s="103" t="s">
        <v>45</v>
      </c>
      <c r="Q48" s="131" t="e">
        <f>'EX Sample'!$Q$48-G48</f>
        <v>#VALUE!</v>
      </c>
      <c r="R48" s="131">
        <f>'EX Sample'!$R$48-H48</f>
        <v>0</v>
      </c>
      <c r="S48" s="92"/>
    </row>
    <row r="49" spans="1:19" customFormat="1" ht="15.95" customHeight="1" thickBot="1">
      <c r="A49" s="24"/>
      <c r="B49" s="6" t="s">
        <v>35</v>
      </c>
      <c r="C49" s="57">
        <f>SUM(C46:C48)</f>
        <v>0</v>
      </c>
      <c r="D49" s="58">
        <f>SUM(D46:D48)</f>
        <v>0</v>
      </c>
      <c r="E49" s="20"/>
      <c r="F49" s="20"/>
      <c r="G49" s="6" t="s">
        <v>46</v>
      </c>
      <c r="H49" s="58">
        <f>SUM(H46:H48)</f>
        <v>0</v>
      </c>
      <c r="I49" s="12"/>
      <c r="K49" s="106"/>
      <c r="L49" s="108" t="s">
        <v>97</v>
      </c>
      <c r="M49" s="131">
        <f>'EX Sample'!$M$49-C49</f>
        <v>43</v>
      </c>
      <c r="N49" s="131">
        <f>D49-'EX Sample'!$N$49</f>
        <v>-43</v>
      </c>
      <c r="O49" s="85"/>
      <c r="P49" s="85"/>
      <c r="Q49" s="108" t="s">
        <v>46</v>
      </c>
      <c r="R49" s="131" t="e">
        <f>'EX Sample'!$R$49-H49</f>
        <v>#VALUE!</v>
      </c>
      <c r="S49" s="92"/>
    </row>
    <row r="50" spans="1:19" customFormat="1" ht="15.95" customHeight="1">
      <c r="A50" s="24"/>
      <c r="E50" s="20"/>
      <c r="F50" s="20"/>
      <c r="G50" s="20"/>
      <c r="H50" s="20"/>
      <c r="I50" s="12"/>
      <c r="K50" s="106"/>
      <c r="L50" s="85"/>
      <c r="M50" s="85"/>
      <c r="N50" s="85"/>
      <c r="O50" s="85"/>
      <c r="P50" s="85"/>
      <c r="Q50" s="85"/>
      <c r="R50" s="85"/>
      <c r="S50" s="92"/>
    </row>
    <row r="51" spans="1:19" customFormat="1" ht="15.95" customHeight="1" thickBot="1">
      <c r="A51" s="24"/>
      <c r="E51" s="20"/>
      <c r="F51" s="20"/>
      <c r="G51" s="7" t="s">
        <v>37</v>
      </c>
      <c r="H51" s="55">
        <f>C49</f>
        <v>0</v>
      </c>
      <c r="I51" s="12"/>
      <c r="K51" s="106"/>
      <c r="L51" s="85"/>
      <c r="M51" s="85"/>
      <c r="N51" s="85"/>
      <c r="O51" s="85"/>
      <c r="P51" s="85"/>
      <c r="Q51" s="103" t="s">
        <v>94</v>
      </c>
      <c r="R51" s="131" t="e">
        <f>'EX Sample'!$R$51-H51</f>
        <v>#VALUE!</v>
      </c>
      <c r="S51" s="92"/>
    </row>
    <row r="52" spans="1:19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116"/>
      <c r="L52" s="87"/>
      <c r="M52" s="117" t="s">
        <v>109</v>
      </c>
      <c r="N52" s="118" t="s">
        <v>110</v>
      </c>
      <c r="O52" s="85"/>
      <c r="P52" s="85"/>
      <c r="Q52" s="109" t="s">
        <v>96</v>
      </c>
      <c r="R52" s="131" t="e">
        <f>'EX Sample'!$R$52-H52</f>
        <v>#VALUE!</v>
      </c>
      <c r="S52" s="92"/>
    </row>
    <row r="53" spans="1:19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0</v>
      </c>
      <c r="I53" s="12"/>
      <c r="K53" s="106"/>
      <c r="L53" s="119" t="s">
        <v>109</v>
      </c>
      <c r="M53" s="120" t="s">
        <v>111</v>
      </c>
      <c r="N53" s="121" t="s">
        <v>112</v>
      </c>
      <c r="O53" s="85"/>
      <c r="P53" s="85"/>
      <c r="Q53" s="109" t="s">
        <v>98</v>
      </c>
      <c r="R53" s="131" t="e">
        <f>'EX Sample'!$R$53-H53</f>
        <v>#VALUE!</v>
      </c>
      <c r="S53" s="92"/>
    </row>
    <row r="54" spans="1:19" customFormat="1" ht="15.95" customHeight="1" thickBot="1">
      <c r="A54" s="24"/>
      <c r="B54" s="38" t="s">
        <v>21</v>
      </c>
      <c r="C54" s="60">
        <f>H24+H39+H54</f>
        <v>0</v>
      </c>
      <c r="D54" s="59" t="e">
        <f>IF(SCOR&lt;=D74,"MA",IF(SCOR&lt;=D75,"EX",IF(SCOR&lt;=D76,"SS",IF(SCOR&lt;=D77,"MM","NV"))))</f>
        <v>#N/A</v>
      </c>
      <c r="E54" s="20"/>
      <c r="F54" s="8"/>
      <c r="G54" s="30" t="s">
        <v>16</v>
      </c>
      <c r="H54" s="57">
        <f>SUM(H51:H53)</f>
        <v>0</v>
      </c>
      <c r="I54" s="12"/>
      <c r="K54" s="106"/>
      <c r="L54" s="119" t="s">
        <v>113</v>
      </c>
      <c r="M54" s="122" t="e">
        <f>R24+R39+R54</f>
        <v>#VALUE!</v>
      </c>
      <c r="N54" s="123" t="str">
        <f>IF(SCOR&lt;=N74,"MA",IF(SCOR&lt;=N75,"EX",IF(SCOR&lt;=N76,"SS",IF(SCOR&lt;=N77,"MM","NV"))))</f>
        <v>MA</v>
      </c>
      <c r="O54" s="85"/>
      <c r="P54" s="85"/>
      <c r="Q54" s="110" t="s">
        <v>114</v>
      </c>
      <c r="R54" s="131" t="e">
        <f>'EX Sample'!$R$54-H54</f>
        <v>#VALUE!</v>
      </c>
      <c r="S54" s="92"/>
    </row>
    <row r="55" spans="1:19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111"/>
      <c r="L55" s="112"/>
      <c r="M55" s="112"/>
      <c r="N55" s="114"/>
      <c r="O55" s="112"/>
      <c r="P55" s="112"/>
      <c r="Q55" s="113"/>
      <c r="R55" s="113"/>
      <c r="S55" s="114"/>
    </row>
    <row r="56" spans="1:19" customFormat="1" ht="13.5" thickTop="1"/>
    <row r="57" spans="1:19" customFormat="1" ht="14.1" customHeight="1"/>
    <row r="58" spans="1:19" customFormat="1" ht="12.75"/>
    <row r="59" spans="1:19" customFormat="1" ht="15.95" customHeight="1"/>
    <row r="60" spans="1:19" customFormat="1" ht="15.95" customHeight="1"/>
    <row r="61" spans="1:19" customFormat="1" ht="15.95" customHeight="1"/>
    <row r="62" spans="1:19" customFormat="1" ht="15.95" customHeight="1"/>
    <row r="63" spans="1:19" customFormat="1" ht="15.95" customHeight="1" thickBot="1"/>
    <row r="64" spans="1:19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219" t="s">
        <v>192</v>
      </c>
      <c r="D66" s="219" t="s">
        <v>188</v>
      </c>
      <c r="E66" s="219" t="s">
        <v>184</v>
      </c>
      <c r="F66" s="219" t="s">
        <v>180</v>
      </c>
      <c r="G66" s="219" t="s">
        <v>176</v>
      </c>
    </row>
    <row r="67" spans="2:7" customFormat="1" ht="28.5" customHeight="1">
      <c r="B67" s="50" t="s">
        <v>60</v>
      </c>
      <c r="C67" s="255" t="s">
        <v>193</v>
      </c>
      <c r="D67" s="255" t="s">
        <v>189</v>
      </c>
      <c r="E67" s="255" t="s">
        <v>185</v>
      </c>
      <c r="F67" s="255" t="s">
        <v>181</v>
      </c>
      <c r="G67" s="254" t="s">
        <v>177</v>
      </c>
    </row>
    <row r="68" spans="2:7" customFormat="1" ht="25.5" customHeight="1">
      <c r="B68" s="50" t="s">
        <v>61</v>
      </c>
      <c r="C68" s="255" t="s">
        <v>194</v>
      </c>
      <c r="D68" s="255" t="s">
        <v>190</v>
      </c>
      <c r="E68" s="255" t="s">
        <v>186</v>
      </c>
      <c r="F68" s="255" t="s">
        <v>182</v>
      </c>
      <c r="G68" s="255" t="s">
        <v>178</v>
      </c>
    </row>
    <row r="69" spans="2:7" customFormat="1" ht="25.5" customHeight="1">
      <c r="B69" s="50" t="s">
        <v>62</v>
      </c>
      <c r="C69" s="255" t="s">
        <v>195</v>
      </c>
      <c r="D69" s="255" t="s">
        <v>191</v>
      </c>
      <c r="E69" s="255" t="s">
        <v>187</v>
      </c>
      <c r="F69" s="255" t="s">
        <v>183</v>
      </c>
      <c r="G69" s="255" t="s">
        <v>179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212" t="s">
        <v>144</v>
      </c>
      <c r="F70" s="53" t="s">
        <v>67</v>
      </c>
      <c r="G70" s="213" t="s">
        <v>145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1"/>
  <sheetViews>
    <sheetView topLeftCell="A10" workbookViewId="0">
      <selection activeCell="K51" sqref="K51:K53"/>
    </sheetView>
  </sheetViews>
  <sheetFormatPr defaultColWidth="10.75" defaultRowHeight="10.5"/>
  <cols>
    <col min="1" max="1" width="2" style="156" customWidth="1"/>
    <col min="2" max="2" width="14.875" style="156" customWidth="1"/>
    <col min="3" max="6" width="9.375" style="156" customWidth="1"/>
    <col min="7" max="7" width="11" style="156" customWidth="1"/>
    <col min="8" max="8" width="9.125" style="156" customWidth="1"/>
    <col min="9" max="9" width="2.375" style="156" customWidth="1"/>
    <col min="10" max="16384" width="10.75" style="156"/>
  </cols>
  <sheetData>
    <row r="1" spans="1:9" ht="15">
      <c r="B1" s="157" t="s">
        <v>42</v>
      </c>
      <c r="C1" s="157"/>
      <c r="D1" s="157"/>
      <c r="E1" s="157"/>
      <c r="F1" s="157"/>
      <c r="G1" s="157"/>
      <c r="H1" s="157"/>
      <c r="I1" s="157"/>
    </row>
    <row r="2" spans="1:9" ht="15">
      <c r="B2" s="157" t="s">
        <v>52</v>
      </c>
      <c r="C2" s="157"/>
      <c r="D2" s="157"/>
      <c r="E2" s="157"/>
      <c r="F2" s="157"/>
      <c r="G2" s="157"/>
      <c r="H2" s="157"/>
      <c r="I2" s="157"/>
    </row>
    <row r="3" spans="1:9" ht="6" customHeight="1">
      <c r="B3" s="157"/>
      <c r="C3" s="157"/>
      <c r="D3" s="157"/>
      <c r="E3" s="157"/>
      <c r="F3" s="157"/>
      <c r="G3" s="157"/>
      <c r="H3" s="157"/>
      <c r="I3" s="157"/>
    </row>
    <row r="4" spans="1:9" ht="15.95" customHeight="1">
      <c r="B4" s="158" t="s">
        <v>51</v>
      </c>
      <c r="C4" s="159" t="s">
        <v>70</v>
      </c>
      <c r="D4" s="160"/>
      <c r="E4" s="160"/>
      <c r="G4" s="161" t="s">
        <v>3</v>
      </c>
      <c r="H4" s="159" t="s">
        <v>76</v>
      </c>
    </row>
    <row r="5" spans="1:9" ht="15.95" customHeight="1">
      <c r="B5" s="158" t="s">
        <v>47</v>
      </c>
      <c r="C5" s="159" t="s">
        <v>72</v>
      </c>
      <c r="D5" s="160"/>
      <c r="E5" s="160"/>
      <c r="F5" s="162"/>
      <c r="G5"/>
      <c r="H5"/>
    </row>
    <row r="6" spans="1:9" ht="15.95" customHeight="1">
      <c r="B6" s="158" t="s">
        <v>48</v>
      </c>
      <c r="C6" s="159" t="s">
        <v>73</v>
      </c>
      <c r="D6" s="160"/>
      <c r="E6" s="160"/>
      <c r="F6" s="162"/>
      <c r="G6"/>
      <c r="H6"/>
    </row>
    <row r="7" spans="1:9" ht="15.95" customHeight="1">
      <c r="B7" s="158" t="s">
        <v>49</v>
      </c>
      <c r="C7" s="159" t="s">
        <v>74</v>
      </c>
      <c r="D7" s="160"/>
      <c r="E7" s="160"/>
      <c r="F7" s="163"/>
      <c r="G7"/>
      <c r="H7"/>
    </row>
    <row r="8" spans="1:9" ht="15.95" customHeight="1">
      <c r="B8" s="158" t="s">
        <v>50</v>
      </c>
      <c r="C8" s="164" t="s">
        <v>75</v>
      </c>
      <c r="D8" s="160"/>
      <c r="E8" s="160"/>
      <c r="F8" s="163"/>
      <c r="G8"/>
      <c r="H8"/>
    </row>
    <row r="9" spans="1:9" ht="3.95" customHeight="1" thickBot="1">
      <c r="B9" s="158"/>
      <c r="C9" s="162"/>
      <c r="D9" s="162"/>
      <c r="E9" s="162"/>
      <c r="F9" s="163"/>
      <c r="G9"/>
      <c r="H9"/>
    </row>
    <row r="10" spans="1:9" ht="18" customHeight="1" thickBot="1">
      <c r="B10" s="158" t="s">
        <v>1</v>
      </c>
      <c r="C10" s="129" t="s">
        <v>58</v>
      </c>
      <c r="D10" s="165" t="s">
        <v>0</v>
      </c>
      <c r="F10" s="158" t="s">
        <v>17</v>
      </c>
      <c r="G10" s="79">
        <v>40035</v>
      </c>
      <c r="H10" s="20"/>
    </row>
    <row r="11" spans="1:9" ht="9.9499999999999993" customHeight="1" thickBot="1">
      <c r="F11"/>
      <c r="G11"/>
      <c r="H11"/>
    </row>
    <row r="12" spans="1:9" ht="3.95" customHeight="1" thickTop="1">
      <c r="A12" s="166"/>
      <c r="B12" s="167"/>
      <c r="C12" s="167"/>
      <c r="D12" s="167"/>
      <c r="E12" s="167"/>
      <c r="F12" s="167"/>
      <c r="G12" s="167"/>
      <c r="H12" s="167"/>
      <c r="I12" s="168"/>
    </row>
    <row r="13" spans="1:9" ht="12" customHeight="1">
      <c r="A13" s="169"/>
      <c r="B13" s="170" t="s">
        <v>53</v>
      </c>
      <c r="C13" s="162"/>
      <c r="D13" s="162"/>
      <c r="E13" s="162"/>
      <c r="F13" s="171"/>
      <c r="G13" s="162"/>
      <c r="H13" s="162"/>
      <c r="I13" s="172"/>
    </row>
    <row r="14" spans="1:9" s="177" customFormat="1" ht="3.95" customHeight="1">
      <c r="A14" s="173"/>
      <c r="B14" s="174"/>
      <c r="C14" s="175"/>
      <c r="D14" s="175"/>
      <c r="E14" s="175"/>
      <c r="F14" s="175"/>
      <c r="G14" s="175"/>
      <c r="H14" s="175"/>
      <c r="I14" s="176"/>
    </row>
    <row r="15" spans="1:9" s="183" customFormat="1" ht="15.95" customHeight="1">
      <c r="A15" s="178"/>
      <c r="B15" s="179"/>
      <c r="C15" s="41" t="s">
        <v>31</v>
      </c>
      <c r="D15" s="41" t="s">
        <v>32</v>
      </c>
      <c r="E15" s="180"/>
      <c r="F15" s="181"/>
      <c r="G15" s="181" t="s">
        <v>34</v>
      </c>
      <c r="H15" s="181" t="s">
        <v>33</v>
      </c>
      <c r="I15" s="182"/>
    </row>
    <row r="16" spans="1:9" ht="15.95" customHeight="1">
      <c r="A16" s="169"/>
      <c r="B16" s="29" t="s">
        <v>24</v>
      </c>
      <c r="C16" s="61">
        <v>3.1</v>
      </c>
      <c r="D16" s="62">
        <v>0</v>
      </c>
      <c r="E16" s="20"/>
      <c r="F16" s="184" t="s">
        <v>43</v>
      </c>
      <c r="G16" s="185">
        <v>10</v>
      </c>
      <c r="H16" s="185">
        <v>9</v>
      </c>
      <c r="I16" s="172"/>
    </row>
    <row r="17" spans="1:13" s="187" customFormat="1" ht="15.95" customHeight="1">
      <c r="A17" s="186"/>
      <c r="B17" s="29" t="s">
        <v>25</v>
      </c>
      <c r="C17" s="61">
        <v>3.16</v>
      </c>
      <c r="D17" s="62">
        <v>0</v>
      </c>
      <c r="E17" s="20"/>
      <c r="F17" s="184" t="s">
        <v>44</v>
      </c>
      <c r="G17" s="185">
        <v>10</v>
      </c>
      <c r="H17" s="185">
        <v>4</v>
      </c>
      <c r="I17" s="172"/>
    </row>
    <row r="18" spans="1:13" s="187" customFormat="1" ht="15.95" customHeight="1" thickBot="1">
      <c r="A18" s="186"/>
      <c r="B18" s="29" t="s">
        <v>26</v>
      </c>
      <c r="C18" s="61">
        <v>3.44</v>
      </c>
      <c r="D18" s="62">
        <v>0</v>
      </c>
      <c r="E18" s="20"/>
      <c r="F18" s="184" t="s">
        <v>45</v>
      </c>
      <c r="G18" s="185">
        <v>10</v>
      </c>
      <c r="H18" s="188">
        <v>6</v>
      </c>
      <c r="I18" s="172"/>
    </row>
    <row r="19" spans="1:13" s="187" customFormat="1" ht="15.95" customHeight="1" thickBot="1">
      <c r="A19" s="186"/>
      <c r="B19" s="29" t="s">
        <v>27</v>
      </c>
      <c r="C19" s="61">
        <v>7.64</v>
      </c>
      <c r="D19" s="62">
        <v>0</v>
      </c>
      <c r="E19" s="20"/>
      <c r="F19" s="20"/>
      <c r="G19" s="189" t="s">
        <v>46</v>
      </c>
      <c r="H19" s="190">
        <f>SUM(H16:H18)</f>
        <v>19</v>
      </c>
      <c r="I19" s="172"/>
      <c r="M19" s="187">
        <v>4</v>
      </c>
    </row>
    <row r="20" spans="1:13" s="187" customFormat="1" ht="15.95" customHeight="1">
      <c r="A20" s="186"/>
      <c r="B20" s="29" t="s">
        <v>28</v>
      </c>
      <c r="C20" s="61">
        <v>4.08</v>
      </c>
      <c r="D20" s="62">
        <v>0</v>
      </c>
      <c r="E20" s="20"/>
      <c r="F20" s="20"/>
      <c r="G20" s="20"/>
      <c r="H20" s="41"/>
      <c r="I20" s="172"/>
    </row>
    <row r="21" spans="1:13" s="187" customFormat="1" ht="15.95" customHeight="1">
      <c r="A21" s="186"/>
      <c r="B21" s="29" t="s">
        <v>29</v>
      </c>
      <c r="C21" s="61">
        <v>10.56</v>
      </c>
      <c r="D21" s="62">
        <v>0</v>
      </c>
      <c r="E21" s="20"/>
      <c r="F21" s="20"/>
      <c r="G21" s="184" t="s">
        <v>37</v>
      </c>
      <c r="H21" s="55">
        <f>C23</f>
        <v>36.200000000000003</v>
      </c>
      <c r="I21" s="172"/>
    </row>
    <row r="22" spans="1:13" s="187" customFormat="1" ht="15.95" customHeight="1" thickBot="1">
      <c r="A22" s="186"/>
      <c r="B22" s="29" t="s">
        <v>30</v>
      </c>
      <c r="C22" s="63">
        <v>4.22</v>
      </c>
      <c r="D22" s="64">
        <v>0</v>
      </c>
      <c r="E22" s="20"/>
      <c r="G22" s="191" t="s">
        <v>18</v>
      </c>
      <c r="H22" s="55">
        <f>D23*3</f>
        <v>0</v>
      </c>
      <c r="I22" s="172"/>
    </row>
    <row r="23" spans="1:13" s="187" customFormat="1" ht="15.95" customHeight="1" thickBot="1">
      <c r="A23" s="186"/>
      <c r="B23" s="189" t="s">
        <v>35</v>
      </c>
      <c r="C23" s="192">
        <f>SUM(C16:C22)</f>
        <v>36.200000000000003</v>
      </c>
      <c r="D23" s="190">
        <f>SUM(D16:D22)</f>
        <v>0</v>
      </c>
      <c r="E23" s="20"/>
      <c r="G23" s="191" t="s">
        <v>19</v>
      </c>
      <c r="H23" s="56">
        <f>H19/2</f>
        <v>9.5</v>
      </c>
      <c r="I23" s="172"/>
      <c r="K23" s="236">
        <f>C23</f>
        <v>36.200000000000003</v>
      </c>
    </row>
    <row r="24" spans="1:13" s="187" customFormat="1" ht="15.95" customHeight="1" thickBot="1">
      <c r="A24" s="186"/>
      <c r="C24" s="20"/>
      <c r="D24" s="20"/>
      <c r="E24" s="20"/>
      <c r="G24" s="193" t="s">
        <v>36</v>
      </c>
      <c r="H24" s="192">
        <f>SUM(H21:H23)</f>
        <v>45.7</v>
      </c>
      <c r="I24" s="172"/>
    </row>
    <row r="25" spans="1:13" ht="8.1" customHeight="1" thickBot="1">
      <c r="A25" s="194"/>
      <c r="B25" s="195"/>
      <c r="C25" s="195"/>
      <c r="D25" s="195"/>
      <c r="E25" s="195"/>
      <c r="F25" s="195"/>
      <c r="G25" s="196"/>
      <c r="H25" s="196"/>
      <c r="I25" s="197"/>
    </row>
    <row r="26" spans="1:13" s="198" customFormat="1" ht="9.9499999999999993" customHeight="1" thickTop="1" thickBot="1">
      <c r="B26" s="199"/>
      <c r="C26" s="199"/>
      <c r="D26" s="199"/>
      <c r="E26" s="199"/>
      <c r="F26" s="199"/>
      <c r="G26" s="199"/>
      <c r="H26" s="199"/>
      <c r="I26" s="199"/>
    </row>
    <row r="27" spans="1:13" ht="3.95" customHeight="1" thickTop="1">
      <c r="A27" s="166"/>
      <c r="B27" s="167"/>
      <c r="C27" s="167"/>
      <c r="D27" s="167"/>
      <c r="E27" s="167"/>
      <c r="F27" s="167"/>
      <c r="G27" s="167"/>
      <c r="H27" s="167"/>
      <c r="I27" s="168"/>
      <c r="J27"/>
    </row>
    <row r="28" spans="1:13" customFormat="1" ht="12" customHeight="1">
      <c r="A28" s="169"/>
      <c r="B28" s="170" t="s">
        <v>38</v>
      </c>
      <c r="C28" s="162"/>
      <c r="D28" s="162"/>
      <c r="E28" s="162"/>
      <c r="F28" s="171"/>
      <c r="G28" s="162"/>
      <c r="H28" s="162"/>
      <c r="I28" s="172"/>
    </row>
    <row r="29" spans="1:13" customFormat="1" ht="3.95" customHeight="1">
      <c r="A29" s="173"/>
      <c r="B29" s="174"/>
      <c r="C29" s="175"/>
      <c r="D29" s="175"/>
      <c r="E29" s="175"/>
      <c r="F29" s="175"/>
      <c r="G29" s="175"/>
      <c r="H29" s="175"/>
      <c r="I29" s="176"/>
    </row>
    <row r="30" spans="1:13" s="44" customFormat="1" ht="15.95" customHeight="1">
      <c r="A30" s="178"/>
      <c r="B30" s="179"/>
      <c r="C30" s="41" t="s">
        <v>31</v>
      </c>
      <c r="D30" s="41" t="s">
        <v>32</v>
      </c>
      <c r="E30" s="180"/>
      <c r="F30" s="181"/>
      <c r="G30" s="181" t="s">
        <v>34</v>
      </c>
      <c r="H30" s="181" t="s">
        <v>33</v>
      </c>
      <c r="I30" s="182"/>
    </row>
    <row r="31" spans="1:13" customFormat="1" ht="15.95" customHeight="1">
      <c r="A31" s="169"/>
      <c r="B31" s="29" t="s">
        <v>39</v>
      </c>
      <c r="C31" s="61">
        <v>4.0599999999999996</v>
      </c>
      <c r="D31" s="62"/>
      <c r="E31" s="20"/>
      <c r="F31" s="184" t="s">
        <v>43</v>
      </c>
      <c r="G31" s="185">
        <v>9</v>
      </c>
      <c r="H31" s="185">
        <v>7</v>
      </c>
      <c r="I31" s="172"/>
    </row>
    <row r="32" spans="1:13" customFormat="1" ht="15.95" customHeight="1">
      <c r="A32" s="186"/>
      <c r="B32" s="29" t="s">
        <v>40</v>
      </c>
      <c r="C32" s="61">
        <v>3.8</v>
      </c>
      <c r="D32" s="62"/>
      <c r="E32" s="20"/>
      <c r="F32" s="184" t="s">
        <v>44</v>
      </c>
      <c r="G32" s="185">
        <v>10</v>
      </c>
      <c r="H32" s="185">
        <v>5</v>
      </c>
      <c r="I32" s="172"/>
    </row>
    <row r="33" spans="1:11" customFormat="1" ht="15.95" customHeight="1" thickBot="1">
      <c r="A33" s="186"/>
      <c r="B33" s="29" t="s">
        <v>41</v>
      </c>
      <c r="C33" s="61">
        <v>12.78</v>
      </c>
      <c r="D33" s="62"/>
      <c r="E33" s="20"/>
      <c r="F33" s="184" t="s">
        <v>45</v>
      </c>
      <c r="G33" s="185">
        <v>10</v>
      </c>
      <c r="H33" s="188">
        <v>10</v>
      </c>
      <c r="I33" s="172"/>
    </row>
    <row r="34" spans="1:11" customFormat="1" ht="15.95" customHeight="1" thickBot="1">
      <c r="A34" s="186"/>
      <c r="B34" s="29" t="s">
        <v>27</v>
      </c>
      <c r="C34" s="61">
        <v>5.55</v>
      </c>
      <c r="D34" s="62"/>
      <c r="E34" s="20"/>
      <c r="F34" s="20"/>
      <c r="G34" s="189" t="s">
        <v>46</v>
      </c>
      <c r="H34" s="190">
        <f>SUM(H31:H33)</f>
        <v>22</v>
      </c>
      <c r="I34" s="172"/>
    </row>
    <row r="35" spans="1:11" customFormat="1" ht="15.95" customHeight="1" thickBot="1">
      <c r="A35" s="186"/>
      <c r="B35" s="189" t="s">
        <v>35</v>
      </c>
      <c r="C35" s="192">
        <f>SUM(C31:C34)</f>
        <v>26.19</v>
      </c>
      <c r="D35" s="190">
        <f>SUM(D31:D34)</f>
        <v>0</v>
      </c>
      <c r="E35" s="20"/>
      <c r="F35" s="20"/>
      <c r="G35" s="20"/>
      <c r="H35" s="20"/>
      <c r="I35" s="172"/>
      <c r="K35" s="236">
        <f>C35</f>
        <v>26.19</v>
      </c>
    </row>
    <row r="36" spans="1:11" customFormat="1" ht="15.95" customHeight="1">
      <c r="A36" s="186"/>
      <c r="E36" s="20"/>
      <c r="F36" s="20"/>
      <c r="G36" s="184" t="s">
        <v>37</v>
      </c>
      <c r="H36" s="55">
        <f>C35</f>
        <v>26.19</v>
      </c>
      <c r="I36" s="172"/>
    </row>
    <row r="37" spans="1:11" customFormat="1" ht="15.95" customHeight="1">
      <c r="A37" s="186"/>
      <c r="E37" s="20"/>
      <c r="F37" s="187"/>
      <c r="G37" s="191" t="s">
        <v>18</v>
      </c>
      <c r="H37" s="55">
        <f>D35*3</f>
        <v>0</v>
      </c>
      <c r="I37" s="172"/>
    </row>
    <row r="38" spans="1:11" customFormat="1" ht="15.95" customHeight="1" thickBot="1">
      <c r="A38" s="186"/>
      <c r="B38" s="156"/>
      <c r="C38" s="156"/>
      <c r="D38" s="156"/>
      <c r="E38" s="20"/>
      <c r="F38" s="187"/>
      <c r="G38" s="191" t="s">
        <v>19</v>
      </c>
      <c r="H38" s="56">
        <f>H34/2</f>
        <v>11</v>
      </c>
      <c r="I38" s="172"/>
    </row>
    <row r="39" spans="1:11" customFormat="1" ht="15.95" customHeight="1" thickBot="1">
      <c r="A39" s="186"/>
      <c r="B39" s="187"/>
      <c r="C39" s="20"/>
      <c r="D39" s="20"/>
      <c r="E39" s="20"/>
      <c r="F39" s="187"/>
      <c r="G39" s="193" t="s">
        <v>15</v>
      </c>
      <c r="H39" s="192">
        <f>SUM(H36:H38)</f>
        <v>37.19</v>
      </c>
      <c r="I39" s="172"/>
    </row>
    <row r="40" spans="1:11" customFormat="1" ht="6" customHeight="1" thickBot="1">
      <c r="A40" s="194"/>
      <c r="B40" s="195"/>
      <c r="C40" s="195"/>
      <c r="D40" s="195"/>
      <c r="E40" s="195"/>
      <c r="F40" s="195"/>
      <c r="G40" s="196"/>
      <c r="H40" s="196"/>
      <c r="I40" s="197"/>
    </row>
    <row r="41" spans="1:11" customFormat="1" ht="9.9499999999999993" customHeight="1" thickTop="1" thickBot="1"/>
    <row r="42" spans="1:11" customFormat="1" ht="3.95" customHeight="1" thickTop="1">
      <c r="A42" s="166"/>
      <c r="B42" s="167"/>
      <c r="C42" s="167"/>
      <c r="D42" s="167"/>
      <c r="E42" s="167"/>
      <c r="F42" s="167"/>
      <c r="G42" s="167"/>
      <c r="H42" s="167"/>
      <c r="I42" s="168"/>
    </row>
    <row r="43" spans="1:11" customFormat="1" ht="12" customHeight="1">
      <c r="A43" s="169"/>
      <c r="B43" s="170" t="s">
        <v>11</v>
      </c>
      <c r="C43" s="162"/>
      <c r="D43" s="162"/>
      <c r="E43" s="162"/>
      <c r="F43" s="171"/>
      <c r="G43" s="162"/>
      <c r="H43" s="162"/>
      <c r="I43" s="172"/>
    </row>
    <row r="44" spans="1:11" customFormat="1" ht="3.95" customHeight="1">
      <c r="A44" s="173"/>
      <c r="B44" s="174"/>
      <c r="C44" s="175"/>
      <c r="D44" s="175"/>
      <c r="E44" s="175"/>
      <c r="F44" s="175"/>
      <c r="G44" s="175"/>
      <c r="H44" s="175"/>
      <c r="I44" s="176"/>
    </row>
    <row r="45" spans="1:11" s="44" customFormat="1" ht="15.95" customHeight="1">
      <c r="A45" s="178"/>
      <c r="B45" s="179"/>
      <c r="C45" s="41" t="s">
        <v>31</v>
      </c>
      <c r="D45" s="41" t="s">
        <v>32</v>
      </c>
      <c r="E45" s="180"/>
      <c r="F45" s="181"/>
      <c r="G45" s="181" t="s">
        <v>34</v>
      </c>
      <c r="H45" s="181" t="s">
        <v>33</v>
      </c>
      <c r="I45" s="182"/>
    </row>
    <row r="46" spans="1:11" customFormat="1" ht="15.95" customHeight="1">
      <c r="A46" s="169"/>
      <c r="B46" s="29" t="s">
        <v>12</v>
      </c>
      <c r="C46" s="61">
        <v>17.309999999999999</v>
      </c>
      <c r="D46" s="62"/>
      <c r="E46" s="20"/>
      <c r="F46" s="184" t="s">
        <v>43</v>
      </c>
      <c r="G46" s="185">
        <v>6</v>
      </c>
      <c r="H46" s="185">
        <v>27</v>
      </c>
      <c r="I46" s="172"/>
    </row>
    <row r="47" spans="1:11" customFormat="1" ht="15.95" customHeight="1">
      <c r="A47" s="186"/>
      <c r="B47" s="29" t="s">
        <v>13</v>
      </c>
      <c r="C47" s="61">
        <v>19.940000000000001</v>
      </c>
      <c r="D47" s="62"/>
      <c r="E47" s="20"/>
      <c r="F47" s="184" t="s">
        <v>44</v>
      </c>
      <c r="G47" s="185">
        <v>5</v>
      </c>
      <c r="H47" s="185">
        <v>36</v>
      </c>
      <c r="I47" s="172"/>
    </row>
    <row r="48" spans="1:11" customFormat="1" ht="15.95" customHeight="1" thickBot="1">
      <c r="A48" s="186"/>
      <c r="B48" s="29" t="s">
        <v>14</v>
      </c>
      <c r="C48" s="61">
        <v>6.37</v>
      </c>
      <c r="D48" s="62"/>
      <c r="E48" s="20"/>
      <c r="F48" s="184" t="s">
        <v>45</v>
      </c>
      <c r="G48" s="185">
        <v>2</v>
      </c>
      <c r="H48" s="188">
        <v>44</v>
      </c>
      <c r="I48" s="172"/>
    </row>
    <row r="49" spans="1:11" customFormat="1" ht="15.95" customHeight="1" thickBot="1">
      <c r="A49" s="186"/>
      <c r="B49" s="189" t="s">
        <v>35</v>
      </c>
      <c r="C49" s="192">
        <f>SUM(C46:C48)</f>
        <v>43.62</v>
      </c>
      <c r="D49" s="190">
        <f>SUM(D46:D48)</f>
        <v>0</v>
      </c>
      <c r="E49" s="20"/>
      <c r="F49" s="20"/>
      <c r="G49" s="189" t="s">
        <v>46</v>
      </c>
      <c r="H49" s="190">
        <f>SUM(H46:H48)</f>
        <v>107</v>
      </c>
      <c r="I49" s="172"/>
      <c r="K49" s="236">
        <f>C49</f>
        <v>43.62</v>
      </c>
    </row>
    <row r="50" spans="1:11" customFormat="1" ht="15.95" customHeight="1">
      <c r="A50" s="186"/>
      <c r="E50" s="20"/>
      <c r="F50" s="20"/>
      <c r="G50" s="20"/>
      <c r="H50" s="20"/>
      <c r="I50" s="172"/>
    </row>
    <row r="51" spans="1:11" customFormat="1" ht="15.95" customHeight="1" thickBot="1">
      <c r="A51" s="186"/>
      <c r="E51" s="20"/>
      <c r="F51" s="20"/>
      <c r="G51" s="184" t="s">
        <v>37</v>
      </c>
      <c r="H51" s="55">
        <f>C49</f>
        <v>43.62</v>
      </c>
      <c r="I51" s="172"/>
      <c r="K51" s="135">
        <f>SUM(K23:K50)</f>
        <v>106.00999999999999</v>
      </c>
    </row>
    <row r="52" spans="1:11" customFormat="1" ht="15.95" customHeight="1" thickTop="1">
      <c r="A52" s="200"/>
      <c r="B52" s="167"/>
      <c r="C52" s="201" t="s">
        <v>22</v>
      </c>
      <c r="D52" s="202" t="s">
        <v>20</v>
      </c>
      <c r="E52" s="20"/>
      <c r="F52" s="187"/>
      <c r="G52" s="191" t="s">
        <v>18</v>
      </c>
      <c r="H52" s="55">
        <f>D49*3</f>
        <v>0</v>
      </c>
      <c r="I52" s="172"/>
      <c r="K52">
        <v>15.5</v>
      </c>
    </row>
    <row r="53" spans="1:11" customFormat="1" ht="15.95" customHeight="1" thickBot="1">
      <c r="A53" s="186"/>
      <c r="B53" s="203" t="s">
        <v>22</v>
      </c>
      <c r="C53" s="204" t="s">
        <v>23</v>
      </c>
      <c r="D53" s="205" t="s">
        <v>2</v>
      </c>
      <c r="E53" s="20"/>
      <c r="F53" s="187"/>
      <c r="G53" s="191" t="s">
        <v>19</v>
      </c>
      <c r="H53" s="56">
        <f>H49/2</f>
        <v>53.5</v>
      </c>
      <c r="I53" s="172"/>
      <c r="K53" s="135">
        <f>SUM(K51:K52)</f>
        <v>121.50999999999999</v>
      </c>
    </row>
    <row r="54" spans="1:11" customFormat="1" ht="15.95" customHeight="1" thickBot="1">
      <c r="A54" s="186"/>
      <c r="B54" s="203" t="s">
        <v>21</v>
      </c>
      <c r="C54" s="137">
        <f>H24+H39+H54</f>
        <v>180.01</v>
      </c>
      <c r="D54" s="144" t="s">
        <v>71</v>
      </c>
      <c r="E54" s="20"/>
      <c r="F54" s="187"/>
      <c r="G54" s="193" t="s">
        <v>16</v>
      </c>
      <c r="H54" s="192">
        <f>SUM(H51:H53)</f>
        <v>97.12</v>
      </c>
      <c r="I54" s="172"/>
    </row>
    <row r="55" spans="1:11" customFormat="1" ht="8.1" customHeight="1" thickBot="1">
      <c r="A55" s="194"/>
      <c r="B55" s="195"/>
      <c r="C55" s="195"/>
      <c r="D55" s="197"/>
      <c r="E55" s="195"/>
      <c r="F55" s="195"/>
      <c r="G55" s="196"/>
      <c r="H55" s="196"/>
      <c r="I55" s="197"/>
    </row>
    <row r="56" spans="1:11" customFormat="1" ht="13.5" thickTop="1"/>
    <row r="57" spans="1:11" customFormat="1" ht="14.1" customHeight="1"/>
    <row r="58" spans="1:11" customFormat="1" ht="12.75"/>
    <row r="59" spans="1:11" customFormat="1" ht="15.95" customHeight="1"/>
    <row r="60" spans="1:11" customFormat="1" ht="15.95" customHeight="1"/>
    <row r="61" spans="1:11" customFormat="1" ht="15.95" customHeight="1"/>
    <row r="62" spans="1:11" customFormat="1" ht="15.95" customHeight="1"/>
    <row r="63" spans="1:11" customFormat="1" ht="15.95" customHeight="1" thickBot="1"/>
    <row r="64" spans="1:11" customFormat="1" ht="15.95" customHeight="1" thickTop="1">
      <c r="B64" s="243" t="s">
        <v>54</v>
      </c>
      <c r="C64" s="244"/>
      <c r="D64" s="244"/>
      <c r="E64" s="244"/>
      <c r="F64" s="244"/>
      <c r="G64" s="245"/>
    </row>
    <row r="65" spans="2:7" customFormat="1" ht="15.95" customHeight="1">
      <c r="B65" s="186"/>
      <c r="C65" s="139" t="s">
        <v>55</v>
      </c>
      <c r="D65" s="206" t="s">
        <v>56</v>
      </c>
      <c r="E65" s="206" t="s">
        <v>57</v>
      </c>
      <c r="F65" s="139" t="s">
        <v>10</v>
      </c>
      <c r="G65" s="207" t="s">
        <v>58</v>
      </c>
    </row>
    <row r="66" spans="2:7" customFormat="1" ht="15.95" customHeight="1">
      <c r="B66" s="208" t="s">
        <v>59</v>
      </c>
      <c r="C66" s="209">
        <v>91.76</v>
      </c>
      <c r="D66" s="209">
        <v>89.41</v>
      </c>
      <c r="E66" s="209">
        <v>98.82</v>
      </c>
      <c r="F66" s="209">
        <v>100.82</v>
      </c>
      <c r="G66" s="210">
        <v>102.35</v>
      </c>
    </row>
    <row r="67" spans="2:7" customFormat="1" ht="15.95" customHeight="1">
      <c r="B67" s="208" t="s">
        <v>60</v>
      </c>
      <c r="C67" s="209">
        <v>111.43</v>
      </c>
      <c r="D67" s="209">
        <v>108.57</v>
      </c>
      <c r="E67" s="209">
        <v>120</v>
      </c>
      <c r="F67" s="209">
        <v>122</v>
      </c>
      <c r="G67" s="210">
        <v>124.29</v>
      </c>
    </row>
    <row r="68" spans="2:7" customFormat="1" ht="15.95" customHeight="1">
      <c r="B68" s="208" t="s">
        <v>61</v>
      </c>
      <c r="C68" s="209">
        <v>141.82</v>
      </c>
      <c r="D68" s="209">
        <v>138.18</v>
      </c>
      <c r="E68" s="209">
        <v>152.72999999999999</v>
      </c>
      <c r="F68" s="209">
        <v>154.72999999999999</v>
      </c>
      <c r="G68" s="210">
        <v>158.18</v>
      </c>
    </row>
    <row r="69" spans="2:7" customFormat="1" ht="15.95" customHeight="1">
      <c r="B69" s="208" t="s">
        <v>62</v>
      </c>
      <c r="C69" s="209">
        <v>195</v>
      </c>
      <c r="D69" s="209">
        <v>190</v>
      </c>
      <c r="E69" s="209">
        <v>210</v>
      </c>
      <c r="F69" s="209">
        <v>212</v>
      </c>
      <c r="G69" s="210">
        <v>217.5</v>
      </c>
    </row>
    <row r="70" spans="2:7" customFormat="1" ht="15.95" customHeight="1" thickBot="1">
      <c r="B70" s="211" t="s">
        <v>63</v>
      </c>
      <c r="C70" s="212" t="s">
        <v>64</v>
      </c>
      <c r="D70" s="212" t="s">
        <v>65</v>
      </c>
      <c r="E70" s="212" t="s">
        <v>66</v>
      </c>
      <c r="F70" s="212" t="s">
        <v>67</v>
      </c>
      <c r="G70" s="213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56"/>
      <c r="C73" s="191" t="s">
        <v>4</v>
      </c>
      <c r="D73" s="214">
        <v>0</v>
      </c>
      <c r="E73" s="67" t="s">
        <v>5</v>
      </c>
      <c r="F73" s="67"/>
    </row>
    <row r="74" spans="2:7" customFormat="1" ht="15.95" customHeight="1">
      <c r="C74" s="215" t="s">
        <v>6</v>
      </c>
      <c r="D74" s="216" t="e">
        <v>#N/A</v>
      </c>
      <c r="E74" s="67"/>
      <c r="F74" s="67"/>
    </row>
    <row r="75" spans="2:7" customFormat="1" ht="15.95" customHeight="1">
      <c r="C75" s="215" t="s">
        <v>7</v>
      </c>
      <c r="D75" s="216" t="e">
        <v>#N/A</v>
      </c>
      <c r="E75" s="67"/>
      <c r="F75" s="67"/>
    </row>
    <row r="76" spans="2:7" customFormat="1" ht="15.95" customHeight="1">
      <c r="C76" s="215" t="s">
        <v>8</v>
      </c>
      <c r="D76" s="216" t="e">
        <v>#N/A</v>
      </c>
      <c r="E76" s="67"/>
      <c r="F76" s="67"/>
    </row>
    <row r="77" spans="2:7" ht="15.95" customHeight="1">
      <c r="C77" s="215" t="s">
        <v>9</v>
      </c>
      <c r="D77" s="216" t="e">
        <v>#N/A</v>
      </c>
      <c r="E77" s="217"/>
      <c r="F77" s="217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91" right="0.7" top="0.27" bottom="0.17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91"/>
  <sheetViews>
    <sheetView topLeftCell="A10" workbookViewId="0">
      <selection activeCell="C50" sqref="C50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0" width="3" style="1" customWidth="1"/>
    <col min="11" max="20" width="0" style="1" hidden="1" customWidth="1"/>
    <col min="21" max="21" width="35.875" style="1" customWidth="1"/>
    <col min="22" max="22" width="7.25" style="1" customWidth="1"/>
    <col min="23" max="23" width="1.625" style="1" customWidth="1"/>
    <col min="24" max="24" width="10.75" style="1"/>
    <col min="25" max="25" width="10.75" style="233"/>
    <col min="26" max="16384" width="10.75" style="1"/>
  </cols>
  <sheetData>
    <row r="1" spans="1:31" ht="15">
      <c r="B1" s="2" t="s">
        <v>42</v>
      </c>
      <c r="C1" s="2"/>
      <c r="D1" s="2"/>
      <c r="E1" s="2"/>
      <c r="F1" s="2"/>
      <c r="G1" s="2"/>
      <c r="H1" s="2"/>
      <c r="I1" s="2"/>
      <c r="K1" s="82"/>
      <c r="L1" s="124" t="s">
        <v>42</v>
      </c>
      <c r="M1" s="124"/>
      <c r="N1" s="124"/>
      <c r="O1" s="124"/>
      <c r="P1" s="124"/>
      <c r="Q1" s="124"/>
      <c r="R1" s="124"/>
      <c r="S1" s="124"/>
    </row>
    <row r="2" spans="1:31" ht="15">
      <c r="B2" s="2" t="s">
        <v>52</v>
      </c>
      <c r="C2" s="2"/>
      <c r="D2" s="2"/>
      <c r="E2" s="2"/>
      <c r="F2" s="2"/>
      <c r="G2" s="2"/>
      <c r="H2" s="2"/>
      <c r="I2" s="2"/>
      <c r="K2" s="82"/>
      <c r="L2" s="124" t="s">
        <v>79</v>
      </c>
      <c r="M2" s="124"/>
      <c r="N2" s="124"/>
      <c r="O2" s="124"/>
      <c r="P2" s="124"/>
      <c r="Q2" s="124"/>
      <c r="R2" s="124"/>
      <c r="S2" s="124"/>
    </row>
    <row r="3" spans="1:31" ht="6" customHeight="1">
      <c r="B3" s="2"/>
      <c r="C3" s="2"/>
      <c r="D3" s="2"/>
      <c r="E3" s="2"/>
      <c r="F3" s="2"/>
      <c r="G3" s="2"/>
      <c r="H3" s="2"/>
      <c r="I3" s="2"/>
      <c r="K3" s="82"/>
      <c r="L3" s="124"/>
      <c r="M3" s="124"/>
      <c r="N3" s="124"/>
      <c r="O3" s="124"/>
      <c r="P3" s="124"/>
      <c r="Q3" s="124"/>
      <c r="R3" s="124"/>
      <c r="S3" s="124"/>
    </row>
    <row r="4" spans="1:31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  <c r="K4" s="82"/>
      <c r="L4" s="125" t="s">
        <v>51</v>
      </c>
      <c r="M4" s="80"/>
      <c r="N4" s="81"/>
      <c r="O4" s="81"/>
      <c r="P4" s="82"/>
      <c r="Q4" s="126" t="s">
        <v>80</v>
      </c>
      <c r="R4" s="80"/>
      <c r="S4" s="82"/>
    </row>
    <row r="5" spans="1:31" ht="15.95" customHeight="1">
      <c r="B5" s="31" t="s">
        <v>47</v>
      </c>
      <c r="C5" s="73" t="s">
        <v>72</v>
      </c>
      <c r="D5" s="74"/>
      <c r="E5" s="74"/>
      <c r="F5" s="3"/>
      <c r="G5"/>
      <c r="H5"/>
      <c r="K5" s="82"/>
      <c r="L5" s="125" t="s">
        <v>47</v>
      </c>
      <c r="M5" s="80"/>
      <c r="N5" s="81"/>
      <c r="O5" s="81"/>
      <c r="P5" s="82"/>
      <c r="Q5" s="85"/>
      <c r="R5" s="85"/>
      <c r="S5" s="82"/>
    </row>
    <row r="6" spans="1:31" ht="15.95" customHeight="1">
      <c r="B6" s="31" t="s">
        <v>48</v>
      </c>
      <c r="C6" s="73" t="s">
        <v>73</v>
      </c>
      <c r="D6" s="74"/>
      <c r="E6" s="74"/>
      <c r="F6" s="3"/>
      <c r="G6"/>
      <c r="H6"/>
      <c r="K6" s="82"/>
      <c r="L6" s="125" t="s">
        <v>48</v>
      </c>
      <c r="M6" s="80"/>
      <c r="N6" s="81"/>
      <c r="O6" s="81"/>
      <c r="P6" s="82"/>
      <c r="Q6" s="85"/>
      <c r="R6" s="85"/>
      <c r="S6" s="82"/>
    </row>
    <row r="7" spans="1:31" ht="15.95" customHeight="1">
      <c r="B7" s="31" t="s">
        <v>49</v>
      </c>
      <c r="C7" s="73" t="s">
        <v>74</v>
      </c>
      <c r="D7" s="74"/>
      <c r="E7" s="74"/>
      <c r="F7" s="32"/>
      <c r="G7"/>
      <c r="H7"/>
      <c r="K7" s="82"/>
      <c r="L7" s="125" t="s">
        <v>49</v>
      </c>
      <c r="M7" s="80"/>
      <c r="N7" s="81"/>
      <c r="O7" s="81"/>
      <c r="P7" s="127"/>
      <c r="Q7" s="85"/>
      <c r="R7" s="85"/>
      <c r="S7" s="82"/>
    </row>
    <row r="8" spans="1:31" ht="15.95" customHeight="1">
      <c r="B8" s="31" t="s">
        <v>50</v>
      </c>
      <c r="C8" s="78" t="s">
        <v>75</v>
      </c>
      <c r="D8" s="74"/>
      <c r="E8" s="74"/>
      <c r="F8" s="32"/>
      <c r="G8"/>
      <c r="H8"/>
      <c r="K8" s="82"/>
      <c r="L8" s="125" t="s">
        <v>50</v>
      </c>
      <c r="M8" s="80"/>
      <c r="N8" s="81"/>
      <c r="O8" s="81"/>
      <c r="P8" s="127"/>
      <c r="Q8" s="85"/>
      <c r="R8" s="85"/>
      <c r="S8" s="82"/>
    </row>
    <row r="9" spans="1:31" ht="3.95" customHeight="1" thickBot="1">
      <c r="B9" s="31"/>
      <c r="C9" s="3"/>
      <c r="D9" s="3"/>
      <c r="E9" s="3"/>
      <c r="F9" s="32"/>
      <c r="G9"/>
      <c r="H9"/>
      <c r="K9" s="82"/>
      <c r="L9" s="125"/>
      <c r="M9" s="82"/>
      <c r="N9" s="82"/>
      <c r="O9" s="82"/>
      <c r="P9" s="127"/>
      <c r="Q9" s="85"/>
      <c r="R9" s="85"/>
      <c r="S9" s="82"/>
    </row>
    <row r="10" spans="1:31" ht="18" customHeight="1" thickBot="1">
      <c r="B10" s="31" t="s">
        <v>1</v>
      </c>
      <c r="C10" s="72" t="s">
        <v>57</v>
      </c>
      <c r="D10" s="71" t="s">
        <v>0</v>
      </c>
      <c r="F10" s="31" t="s">
        <v>17</v>
      </c>
      <c r="G10" s="130">
        <v>39956</v>
      </c>
      <c r="H10" s="20"/>
      <c r="K10" s="82"/>
      <c r="L10" s="125" t="s">
        <v>81</v>
      </c>
      <c r="M10" s="83"/>
      <c r="N10" s="128" t="s">
        <v>0</v>
      </c>
      <c r="O10" s="82"/>
      <c r="P10" s="125" t="s">
        <v>82</v>
      </c>
      <c r="Q10" s="84"/>
      <c r="R10" s="85"/>
      <c r="S10" s="82"/>
      <c r="U10" s="222"/>
      <c r="V10" s="222" t="s">
        <v>159</v>
      </c>
    </row>
    <row r="11" spans="1:31" ht="9.9499999999999993" customHeight="1" thickBot="1">
      <c r="F11"/>
      <c r="G11"/>
      <c r="H11"/>
      <c r="K11" s="82"/>
      <c r="L11" s="82"/>
      <c r="M11" s="82"/>
      <c r="N11" s="82"/>
      <c r="O11" s="82"/>
      <c r="P11" s="85"/>
      <c r="Q11" s="85"/>
      <c r="R11" s="85"/>
      <c r="S11" s="82"/>
      <c r="U11" s="222"/>
      <c r="V11" s="222"/>
    </row>
    <row r="12" spans="1:31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86"/>
      <c r="L12" s="87"/>
      <c r="M12" s="87"/>
      <c r="N12" s="87"/>
      <c r="O12" s="87"/>
      <c r="P12" s="87"/>
      <c r="Q12" s="87"/>
      <c r="R12" s="87"/>
      <c r="S12" s="88"/>
      <c r="U12" s="222"/>
      <c r="V12" s="222"/>
    </row>
    <row r="13" spans="1:31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89"/>
      <c r="L13" s="90" t="s">
        <v>83</v>
      </c>
      <c r="M13" s="82"/>
      <c r="N13" s="82"/>
      <c r="O13" s="82"/>
      <c r="P13" s="91"/>
      <c r="Q13" s="82"/>
      <c r="R13" s="82"/>
      <c r="S13" s="92"/>
      <c r="U13" s="222"/>
      <c r="V13" s="222"/>
      <c r="Y13" s="233">
        <v>0.9</v>
      </c>
      <c r="AB13" s="233">
        <v>1.6</v>
      </c>
      <c r="AE13" s="1">
        <v>1.6</v>
      </c>
    </row>
    <row r="14" spans="1:31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93"/>
      <c r="L14" s="94"/>
      <c r="M14" s="95"/>
      <c r="N14" s="95"/>
      <c r="O14" s="95"/>
      <c r="P14" s="95"/>
      <c r="Q14" s="95"/>
      <c r="R14" s="95"/>
      <c r="S14" s="96"/>
      <c r="U14" s="223"/>
      <c r="V14" s="223"/>
      <c r="Y14" s="234"/>
      <c r="AB14" s="234"/>
    </row>
    <row r="15" spans="1:31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97"/>
      <c r="L15" s="98"/>
      <c r="M15" s="99" t="s">
        <v>84</v>
      </c>
      <c r="N15" s="99" t="s">
        <v>85</v>
      </c>
      <c r="O15" s="100"/>
      <c r="P15" s="101"/>
      <c r="Q15" s="101" t="s">
        <v>86</v>
      </c>
      <c r="R15" s="101" t="s">
        <v>87</v>
      </c>
      <c r="S15" s="102"/>
      <c r="U15" s="224"/>
      <c r="V15" s="224"/>
      <c r="Y15" s="235"/>
      <c r="AB15" s="235"/>
    </row>
    <row r="16" spans="1:31" ht="15.95" customHeight="1">
      <c r="A16" s="13"/>
      <c r="B16" s="29" t="s">
        <v>24</v>
      </c>
      <c r="C16" s="61">
        <v>2.5499999999999998</v>
      </c>
      <c r="D16" s="62"/>
      <c r="E16" s="20"/>
      <c r="F16" s="7" t="s">
        <v>43</v>
      </c>
      <c r="G16" s="65">
        <v>10</v>
      </c>
      <c r="H16" s="65">
        <v>2</v>
      </c>
      <c r="I16" s="12"/>
      <c r="K16" s="89"/>
      <c r="L16" s="103" t="s">
        <v>88</v>
      </c>
      <c r="M16" s="131">
        <f>'EX Sample'!$M$16-C16</f>
        <v>0.20000000000000018</v>
      </c>
      <c r="N16" s="105"/>
      <c r="O16" s="85"/>
      <c r="P16" s="103" t="s">
        <v>43</v>
      </c>
      <c r="Q16" s="131" t="e">
        <f>'EX Sample'!$Q$16-G16</f>
        <v>#VALUE!</v>
      </c>
      <c r="R16" s="131">
        <f>'EX Sample'!$R$16-H16</f>
        <v>-2</v>
      </c>
      <c r="S16" s="92"/>
      <c r="U16" s="222" t="s">
        <v>146</v>
      </c>
      <c r="V16" s="225">
        <v>2.85</v>
      </c>
      <c r="Y16" s="233">
        <f>C16*$Y$13</f>
        <v>2.2949999999999999</v>
      </c>
      <c r="AB16" s="233" t="e">
        <f>F16*$Y$13</f>
        <v>#VALUE!</v>
      </c>
      <c r="AE16" s="1">
        <v>4.08</v>
      </c>
    </row>
    <row r="17" spans="1:32" s="8" customFormat="1" ht="15.95" customHeight="1">
      <c r="A17" s="24"/>
      <c r="B17" s="29" t="s">
        <v>25</v>
      </c>
      <c r="C17" s="61">
        <v>2.48</v>
      </c>
      <c r="D17" s="62"/>
      <c r="E17" s="20"/>
      <c r="F17" s="7" t="s">
        <v>44</v>
      </c>
      <c r="G17" s="65">
        <v>10</v>
      </c>
      <c r="H17" s="65">
        <v>0</v>
      </c>
      <c r="I17" s="12"/>
      <c r="K17" s="106"/>
      <c r="L17" s="103" t="s">
        <v>89</v>
      </c>
      <c r="M17" s="131">
        <f>'EX Sample'!$M$17-C17</f>
        <v>0.27</v>
      </c>
      <c r="N17" s="105"/>
      <c r="O17" s="85"/>
      <c r="P17" s="103" t="s">
        <v>44</v>
      </c>
      <c r="Q17" s="131" t="e">
        <f>'EX Sample'!$Q$17-G17</f>
        <v>#VALUE!</v>
      </c>
      <c r="R17" s="131">
        <f>'EX Sample'!$R$17-H17</f>
        <v>0</v>
      </c>
      <c r="S17" s="92"/>
      <c r="U17" s="222" t="s">
        <v>147</v>
      </c>
      <c r="V17" s="225">
        <v>2.85</v>
      </c>
      <c r="Y17" s="233">
        <f t="shared" ref="Y17:Y49" si="0">C17*$Y$13</f>
        <v>2.2320000000000002</v>
      </c>
      <c r="AB17" s="233" t="e">
        <f t="shared" ref="AB17:AB23" si="1">F17*$Y$13</f>
        <v>#VALUE!</v>
      </c>
      <c r="AE17" s="8">
        <v>3.968</v>
      </c>
    </row>
    <row r="18" spans="1:32" s="8" customFormat="1" ht="15.95" customHeight="1" thickBot="1">
      <c r="A18" s="24"/>
      <c r="B18" s="29" t="s">
        <v>26</v>
      </c>
      <c r="C18" s="61">
        <v>2.54</v>
      </c>
      <c r="D18" s="62"/>
      <c r="E18" s="20"/>
      <c r="F18" s="7" t="s">
        <v>45</v>
      </c>
      <c r="G18" s="65">
        <v>10</v>
      </c>
      <c r="H18" s="66">
        <v>2</v>
      </c>
      <c r="I18" s="12"/>
      <c r="K18" s="106"/>
      <c r="L18" s="103" t="s">
        <v>90</v>
      </c>
      <c r="M18" s="131">
        <f>'EX Sample'!$M$18-C18</f>
        <v>0.20999999999999996</v>
      </c>
      <c r="N18" s="105"/>
      <c r="O18" s="85"/>
      <c r="P18" s="103" t="s">
        <v>45</v>
      </c>
      <c r="Q18" s="131" t="e">
        <f>'EX Sample'!$Q$18-G18</f>
        <v>#VALUE!</v>
      </c>
      <c r="R18" s="131">
        <f>'EX Sample'!$R$18-H18</f>
        <v>-2</v>
      </c>
      <c r="S18" s="92"/>
      <c r="U18" s="222" t="s">
        <v>148</v>
      </c>
      <c r="V18" s="225">
        <v>2.85</v>
      </c>
      <c r="Y18" s="233">
        <f t="shared" si="0"/>
        <v>2.286</v>
      </c>
      <c r="AB18" s="233" t="e">
        <f t="shared" si="1"/>
        <v>#VALUE!</v>
      </c>
      <c r="AE18" s="8">
        <v>4.0640000000000001</v>
      </c>
    </row>
    <row r="19" spans="1:32" s="8" customFormat="1" ht="15.95" customHeight="1" thickBot="1">
      <c r="A19" s="24"/>
      <c r="B19" s="29" t="s">
        <v>27</v>
      </c>
      <c r="C19" s="61">
        <v>5.98</v>
      </c>
      <c r="D19" s="62"/>
      <c r="E19" s="20"/>
      <c r="F19" s="20"/>
      <c r="G19" s="6" t="s">
        <v>46</v>
      </c>
      <c r="H19" s="58">
        <f>SUM(H16:H18)</f>
        <v>4</v>
      </c>
      <c r="I19" s="12"/>
      <c r="K19" s="106"/>
      <c r="L19" s="103" t="s">
        <v>91</v>
      </c>
      <c r="M19" s="131">
        <f>'EX Sample'!$M$19-C19</f>
        <v>0.51999999999999957</v>
      </c>
      <c r="N19" s="105"/>
      <c r="O19" s="85"/>
      <c r="P19" s="85"/>
      <c r="Q19" s="108" t="s">
        <v>46</v>
      </c>
      <c r="R19" s="131" t="e">
        <f>'EX Sample'!$R$19-H19</f>
        <v>#VALUE!</v>
      </c>
      <c r="S19" s="92"/>
      <c r="U19" s="222" t="s">
        <v>149</v>
      </c>
      <c r="V19" s="225">
        <v>7.5</v>
      </c>
      <c r="Y19" s="233">
        <f t="shared" si="0"/>
        <v>5.3820000000000006</v>
      </c>
      <c r="AB19" s="233">
        <f t="shared" si="1"/>
        <v>0</v>
      </c>
      <c r="AE19" s="8">
        <v>9.5680000000000014</v>
      </c>
    </row>
    <row r="20" spans="1:32" s="8" customFormat="1" ht="15.95" customHeight="1">
      <c r="A20" s="24"/>
      <c r="B20" s="29" t="s">
        <v>28</v>
      </c>
      <c r="C20" s="61">
        <v>3.69</v>
      </c>
      <c r="D20" s="62"/>
      <c r="E20" s="20"/>
      <c r="F20" s="20"/>
      <c r="G20" s="20"/>
      <c r="H20" s="41"/>
      <c r="I20" s="12"/>
      <c r="K20" s="106"/>
      <c r="L20" s="103" t="s">
        <v>92</v>
      </c>
      <c r="M20" s="131">
        <f>'EX Sample'!$M$20-C20</f>
        <v>-0.18999999999999995</v>
      </c>
      <c r="N20" s="105"/>
      <c r="O20" s="85"/>
      <c r="P20" s="85"/>
      <c r="Q20" s="85"/>
      <c r="R20" s="99"/>
      <c r="S20" s="92"/>
      <c r="U20" s="226" t="s">
        <v>151</v>
      </c>
      <c r="V20" s="225">
        <v>3.5</v>
      </c>
      <c r="Y20" s="233">
        <f t="shared" si="0"/>
        <v>3.3210000000000002</v>
      </c>
      <c r="AB20" s="233">
        <f t="shared" si="1"/>
        <v>0</v>
      </c>
      <c r="AE20" s="8">
        <v>5.9039999999999999</v>
      </c>
    </row>
    <row r="21" spans="1:32" s="8" customFormat="1" ht="15.95" customHeight="1">
      <c r="A21" s="24"/>
      <c r="B21" s="29" t="s">
        <v>29</v>
      </c>
      <c r="C21" s="61">
        <v>7.95</v>
      </c>
      <c r="D21" s="62"/>
      <c r="E21" s="20"/>
      <c r="F21" s="20"/>
      <c r="G21" s="7" t="s">
        <v>37</v>
      </c>
      <c r="H21" s="55">
        <f>C23</f>
        <v>30.98</v>
      </c>
      <c r="I21" s="12"/>
      <c r="K21" s="106"/>
      <c r="L21" s="103" t="s">
        <v>93</v>
      </c>
      <c r="M21" s="131">
        <f>'EX Sample'!$M$21-C21</f>
        <v>-1.0499999999999998</v>
      </c>
      <c r="N21" s="105"/>
      <c r="O21" s="85"/>
      <c r="P21" s="85"/>
      <c r="Q21" s="103" t="s">
        <v>94</v>
      </c>
      <c r="R21" s="131" t="e">
        <f>'EX Sample'!$R$21-H21</f>
        <v>#VALUE!</v>
      </c>
      <c r="S21" s="92"/>
      <c r="U21" s="226" t="s">
        <v>150</v>
      </c>
      <c r="V21" s="225">
        <v>6.9</v>
      </c>
      <c r="Y21" s="233">
        <f t="shared" si="0"/>
        <v>7.1550000000000002</v>
      </c>
      <c r="AB21" s="233">
        <f t="shared" si="1"/>
        <v>0</v>
      </c>
      <c r="AE21" s="8">
        <v>12.72</v>
      </c>
    </row>
    <row r="22" spans="1:32" s="8" customFormat="1" ht="15.95" customHeight="1" thickBot="1">
      <c r="A22" s="24"/>
      <c r="B22" s="29" t="s">
        <v>30</v>
      </c>
      <c r="C22" s="63">
        <v>5.79</v>
      </c>
      <c r="D22" s="64"/>
      <c r="E22" s="20"/>
      <c r="G22" s="17" t="s">
        <v>18</v>
      </c>
      <c r="H22" s="55">
        <f>D23*3</f>
        <v>0</v>
      </c>
      <c r="I22" s="12"/>
      <c r="K22" s="106"/>
      <c r="L22" s="103" t="s">
        <v>95</v>
      </c>
      <c r="M22" s="131">
        <f>'EX Sample'!$M$22-C22</f>
        <v>-0.79</v>
      </c>
      <c r="N22" s="107"/>
      <c r="O22" s="85"/>
      <c r="P22" s="85"/>
      <c r="Q22" s="109" t="s">
        <v>96</v>
      </c>
      <c r="R22" s="131" t="e">
        <f>-'EX Sample'!$R$22-H22</f>
        <v>#VALUE!</v>
      </c>
      <c r="S22" s="92"/>
      <c r="U22" s="226" t="s">
        <v>155</v>
      </c>
      <c r="V22" s="225">
        <v>5.25</v>
      </c>
      <c r="Y22" s="233">
        <f t="shared" si="0"/>
        <v>5.2110000000000003</v>
      </c>
      <c r="AB22" s="233">
        <f t="shared" si="1"/>
        <v>0</v>
      </c>
      <c r="AE22" s="8">
        <v>9.2640000000000011</v>
      </c>
    </row>
    <row r="23" spans="1:32" s="8" customFormat="1" ht="15.95" customHeight="1" thickBot="1">
      <c r="A23" s="24"/>
      <c r="B23" s="6" t="s">
        <v>35</v>
      </c>
      <c r="C23" s="57">
        <f>SUM(C16:C22)</f>
        <v>30.98</v>
      </c>
      <c r="D23" s="58">
        <f>SUM(D16:D22)</f>
        <v>0</v>
      </c>
      <c r="E23" s="20"/>
      <c r="G23" s="17" t="s">
        <v>19</v>
      </c>
      <c r="H23" s="56">
        <f>H19/2</f>
        <v>2</v>
      </c>
      <c r="I23" s="12"/>
      <c r="K23" s="106"/>
      <c r="L23" s="108" t="s">
        <v>97</v>
      </c>
      <c r="M23" s="131">
        <f>C23-'EX Sample'!$M$23</f>
        <v>0.83000000000000185</v>
      </c>
      <c r="N23" s="104">
        <f>D23-'EX Sample'!$N$23</f>
        <v>-30.15</v>
      </c>
      <c r="O23" s="85"/>
      <c r="P23" s="85"/>
      <c r="Q23" s="109" t="s">
        <v>98</v>
      </c>
      <c r="R23" s="131" t="e">
        <f>'EX Sample'!$R$23-H23</f>
        <v>#VALUE!</v>
      </c>
      <c r="S23" s="92"/>
      <c r="U23" s="227" t="s">
        <v>161</v>
      </c>
      <c r="V23" s="225">
        <f>SUM(V16:V22)</f>
        <v>31.700000000000003</v>
      </c>
      <c r="Y23" s="233">
        <f t="shared" si="0"/>
        <v>27.882000000000001</v>
      </c>
      <c r="Z23" s="8">
        <v>5</v>
      </c>
      <c r="AB23" s="233">
        <f t="shared" si="1"/>
        <v>0</v>
      </c>
      <c r="AC23" s="8">
        <v>10</v>
      </c>
      <c r="AE23" s="8">
        <v>49.568000000000005</v>
      </c>
      <c r="AF23" s="8">
        <v>10</v>
      </c>
    </row>
    <row r="24" spans="1:32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32.980000000000004</v>
      </c>
      <c r="I24" s="12"/>
      <c r="K24" s="106"/>
      <c r="L24" s="85"/>
      <c r="M24" s="85"/>
      <c r="N24" s="85"/>
      <c r="O24" s="85"/>
      <c r="P24" s="85"/>
      <c r="Q24" s="110" t="s">
        <v>99</v>
      </c>
      <c r="R24" s="131" t="e">
        <f>'EX Sample'!$R$24-H24</f>
        <v>#VALUE!</v>
      </c>
      <c r="S24" s="92"/>
      <c r="U24" s="227" t="s">
        <v>160</v>
      </c>
      <c r="V24" s="225">
        <v>10</v>
      </c>
      <c r="Y24" s="233">
        <f>Y23+(Z23/2)</f>
        <v>30.382000000000001</v>
      </c>
      <c r="AB24" s="233">
        <f>AB23+(AC23/2)</f>
        <v>5</v>
      </c>
      <c r="AE24" s="8">
        <v>54.568000000000005</v>
      </c>
    </row>
    <row r="25" spans="1:32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111"/>
      <c r="L25" s="112"/>
      <c r="M25" s="112"/>
      <c r="N25" s="112"/>
      <c r="O25" s="112"/>
      <c r="P25" s="112"/>
      <c r="Q25" s="113"/>
      <c r="R25" s="113"/>
      <c r="S25" s="114"/>
      <c r="U25" s="222"/>
      <c r="V25" s="228"/>
      <c r="AB25" s="233"/>
    </row>
    <row r="26" spans="1:32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115"/>
      <c r="L26" s="115"/>
      <c r="M26" s="115"/>
      <c r="N26" s="115"/>
      <c r="O26" s="115"/>
      <c r="P26" s="115"/>
      <c r="Q26" s="115"/>
      <c r="R26" s="115"/>
      <c r="S26" s="115"/>
      <c r="U26" s="229"/>
      <c r="V26" s="230"/>
      <c r="Y26" s="233"/>
      <c r="AB26" s="233"/>
    </row>
    <row r="27" spans="1:32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86"/>
      <c r="L27" s="87"/>
      <c r="M27" s="87"/>
      <c r="N27" s="87"/>
      <c r="O27" s="87"/>
      <c r="P27" s="87"/>
      <c r="Q27" s="87"/>
      <c r="R27" s="87"/>
      <c r="S27" s="88"/>
      <c r="U27" s="222"/>
      <c r="V27" s="228"/>
      <c r="AB27" s="233"/>
    </row>
    <row r="28" spans="1:32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89"/>
      <c r="L28" s="90" t="s">
        <v>100</v>
      </c>
      <c r="M28" s="82"/>
      <c r="N28" s="82"/>
      <c r="O28" s="82"/>
      <c r="P28" s="91"/>
      <c r="Q28" s="82"/>
      <c r="R28" s="82"/>
      <c r="S28" s="92"/>
      <c r="U28" s="226"/>
      <c r="V28" s="225"/>
      <c r="Y28" s="233"/>
      <c r="AB28" s="233"/>
    </row>
    <row r="29" spans="1:32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93"/>
      <c r="L29" s="94"/>
      <c r="M29" s="95"/>
      <c r="N29" s="95"/>
      <c r="O29" s="95"/>
      <c r="P29" s="95"/>
      <c r="Q29" s="95"/>
      <c r="R29" s="95"/>
      <c r="S29" s="96"/>
      <c r="U29" s="226"/>
      <c r="V29" s="225"/>
      <c r="Y29" s="233"/>
      <c r="AB29" s="233"/>
    </row>
    <row r="30" spans="1:32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97"/>
      <c r="L30" s="98"/>
      <c r="M30" s="99" t="s">
        <v>84</v>
      </c>
      <c r="N30" s="99" t="s">
        <v>85</v>
      </c>
      <c r="O30" s="100"/>
      <c r="P30" s="101"/>
      <c r="Q30" s="101" t="s">
        <v>86</v>
      </c>
      <c r="R30" s="101" t="s">
        <v>87</v>
      </c>
      <c r="S30" s="102"/>
      <c r="U30" s="231"/>
      <c r="V30" s="232"/>
      <c r="Y30" s="233"/>
      <c r="AB30" s="233"/>
    </row>
    <row r="31" spans="1:32" customFormat="1" ht="15.95" customHeight="1">
      <c r="A31" s="13"/>
      <c r="B31" s="29" t="s">
        <v>39</v>
      </c>
      <c r="C31" s="61">
        <v>4.6900000000000004</v>
      </c>
      <c r="D31" s="62"/>
      <c r="E31" s="20"/>
      <c r="F31" s="7" t="s">
        <v>43</v>
      </c>
      <c r="G31" s="65">
        <v>10</v>
      </c>
      <c r="H31" s="65">
        <v>3</v>
      </c>
      <c r="I31" s="12"/>
      <c r="K31" s="89"/>
      <c r="L31" s="103" t="s">
        <v>101</v>
      </c>
      <c r="M31" s="131">
        <f>'EX Sample'!$M$31-C31</f>
        <v>0.30999999999999961</v>
      </c>
      <c r="N31" s="131"/>
      <c r="O31" s="85"/>
      <c r="P31" s="103" t="s">
        <v>43</v>
      </c>
      <c r="Q31" s="131" t="e">
        <f>'EX Sample'!$Q$31-G31</f>
        <v>#VALUE!</v>
      </c>
      <c r="R31" s="131">
        <f>'EX Sample'!$R$31-H31</f>
        <v>-3</v>
      </c>
      <c r="S31" s="92"/>
      <c r="U31" s="226" t="s">
        <v>152</v>
      </c>
      <c r="V31" s="225">
        <v>5</v>
      </c>
      <c r="Y31" s="233">
        <f t="shared" si="0"/>
        <v>4.2210000000000001</v>
      </c>
      <c r="AB31" s="233" t="e">
        <f t="shared" ref="AB31:AB35" si="2">F31*$Y$13</f>
        <v>#VALUE!</v>
      </c>
      <c r="AE31">
        <v>7.5040000000000013</v>
      </c>
    </row>
    <row r="32" spans="1:32" customFormat="1" ht="15.95" customHeight="1">
      <c r="A32" s="24"/>
      <c r="B32" s="29" t="s">
        <v>40</v>
      </c>
      <c r="C32" s="61">
        <v>4.7</v>
      </c>
      <c r="D32" s="62"/>
      <c r="E32" s="20"/>
      <c r="F32" s="7" t="s">
        <v>44</v>
      </c>
      <c r="G32" s="65">
        <v>10</v>
      </c>
      <c r="H32" s="65">
        <v>1</v>
      </c>
      <c r="I32" s="12"/>
      <c r="K32" s="106"/>
      <c r="L32" s="103" t="s">
        <v>102</v>
      </c>
      <c r="M32" s="131">
        <f>'EX Sample'!$M$32-C32</f>
        <v>-0.70000000000000018</v>
      </c>
      <c r="N32" s="131"/>
      <c r="O32" s="85"/>
      <c r="P32" s="103" t="s">
        <v>44</v>
      </c>
      <c r="Q32" s="131" t="e">
        <f>G32--'EX Sample'!$Q$32</f>
        <v>#VALUE!</v>
      </c>
      <c r="R32" s="131">
        <f>'EX Sample'!$R$32-H32</f>
        <v>-1</v>
      </c>
      <c r="S32" s="92"/>
      <c r="U32" s="226" t="s">
        <v>153</v>
      </c>
      <c r="V32" s="225">
        <v>4</v>
      </c>
      <c r="Y32" s="233">
        <f t="shared" si="0"/>
        <v>4.2300000000000004</v>
      </c>
      <c r="AB32" s="233" t="e">
        <f t="shared" si="2"/>
        <v>#VALUE!</v>
      </c>
      <c r="AE32">
        <v>7.5200000000000005</v>
      </c>
    </row>
    <row r="33" spans="1:32" customFormat="1" ht="15.95" customHeight="1" thickBot="1">
      <c r="A33" s="24"/>
      <c r="B33" s="29" t="s">
        <v>41</v>
      </c>
      <c r="C33" s="61">
        <v>10.79</v>
      </c>
      <c r="D33" s="62"/>
      <c r="E33" s="20"/>
      <c r="F33" s="7" t="s">
        <v>45</v>
      </c>
      <c r="G33" s="65">
        <v>10</v>
      </c>
      <c r="H33" s="66">
        <v>4</v>
      </c>
      <c r="I33" s="12"/>
      <c r="K33" s="106"/>
      <c r="L33" s="103" t="s">
        <v>103</v>
      </c>
      <c r="M33" s="131">
        <f>'EX Sample'!$M$33-C33</f>
        <v>-0.78999999999999915</v>
      </c>
      <c r="N33" s="131"/>
      <c r="O33" s="85"/>
      <c r="P33" s="103" t="s">
        <v>45</v>
      </c>
      <c r="Q33" s="131" t="e">
        <f>'EX Sample'!$Q$33-G33</f>
        <v>#VALUE!</v>
      </c>
      <c r="R33" s="131">
        <f>'EX Sample'!$R$33-H33</f>
        <v>-4</v>
      </c>
      <c r="S33" s="92"/>
      <c r="U33" s="226" t="s">
        <v>154</v>
      </c>
      <c r="V33" s="225">
        <v>10</v>
      </c>
      <c r="Y33" s="233">
        <f t="shared" si="0"/>
        <v>9.7110000000000003</v>
      </c>
      <c r="AB33" s="233" t="e">
        <f t="shared" si="2"/>
        <v>#VALUE!</v>
      </c>
      <c r="AE33">
        <v>17.263999999999999</v>
      </c>
    </row>
    <row r="34" spans="1:32" customFormat="1" ht="15.95" customHeight="1" thickBot="1">
      <c r="A34" s="24"/>
      <c r="B34" s="29" t="s">
        <v>27</v>
      </c>
      <c r="C34" s="61">
        <v>5.97</v>
      </c>
      <c r="D34" s="62"/>
      <c r="E34" s="20"/>
      <c r="F34" s="20"/>
      <c r="G34" s="6" t="s">
        <v>46</v>
      </c>
      <c r="H34" s="58">
        <f>SUM(H31:H33)</f>
        <v>8</v>
      </c>
      <c r="I34" s="12"/>
      <c r="K34" s="106"/>
      <c r="L34" s="103" t="s">
        <v>91</v>
      </c>
      <c r="M34" s="131">
        <f>'EX Sample'!$M$34-C34</f>
        <v>0.28000000000000025</v>
      </c>
      <c r="N34" s="131"/>
      <c r="O34" s="85"/>
      <c r="P34" s="85"/>
      <c r="Q34" s="108" t="s">
        <v>46</v>
      </c>
      <c r="R34" s="131" t="e">
        <f>'EX Sample'!$R$34-H34</f>
        <v>#VALUE!</v>
      </c>
      <c r="S34" s="92"/>
      <c r="U34" s="226" t="s">
        <v>155</v>
      </c>
      <c r="V34" s="225">
        <v>6.25</v>
      </c>
      <c r="Y34" s="233">
        <f t="shared" si="0"/>
        <v>5.3730000000000002</v>
      </c>
      <c r="AB34" s="233">
        <f t="shared" si="2"/>
        <v>0</v>
      </c>
      <c r="AE34">
        <v>9.5519999999999996</v>
      </c>
    </row>
    <row r="35" spans="1:32" customFormat="1" ht="15.95" customHeight="1" thickBot="1">
      <c r="A35" s="24"/>
      <c r="B35" s="6" t="s">
        <v>35</v>
      </c>
      <c r="C35" s="57">
        <f>SUM(C31:C34)</f>
        <v>26.15</v>
      </c>
      <c r="D35" s="58">
        <f>SUM(D31:D34)</f>
        <v>0</v>
      </c>
      <c r="E35" s="20"/>
      <c r="F35" s="20"/>
      <c r="G35" s="20"/>
      <c r="H35" s="20"/>
      <c r="I35" s="12"/>
      <c r="K35" s="106"/>
      <c r="L35" s="108" t="s">
        <v>97</v>
      </c>
      <c r="M35" s="131">
        <f>'EX Sample'!$M$35-C35</f>
        <v>-0.89999999999999858</v>
      </c>
      <c r="N35" s="131">
        <f>'EX Sample'!$N$35-D35</f>
        <v>25.25</v>
      </c>
      <c r="O35" s="85"/>
      <c r="P35" s="85"/>
      <c r="Q35" s="85"/>
      <c r="R35" s="85"/>
      <c r="S35" s="92"/>
      <c r="U35" s="227" t="s">
        <v>161</v>
      </c>
      <c r="V35" s="225">
        <f>SUM(V31:V34)</f>
        <v>25.25</v>
      </c>
      <c r="Y35" s="233">
        <f t="shared" si="0"/>
        <v>23.535</v>
      </c>
      <c r="Z35">
        <v>10</v>
      </c>
      <c r="AB35" s="233">
        <f t="shared" si="2"/>
        <v>0</v>
      </c>
      <c r="AC35">
        <v>20</v>
      </c>
      <c r="AE35">
        <v>41.84</v>
      </c>
      <c r="AF35">
        <v>20</v>
      </c>
    </row>
    <row r="36" spans="1:32" customFormat="1" ht="15.95" customHeight="1">
      <c r="A36" s="24"/>
      <c r="E36" s="20"/>
      <c r="F36" s="20"/>
      <c r="G36" s="7" t="s">
        <v>37</v>
      </c>
      <c r="H36" s="55">
        <f>C35</f>
        <v>26.15</v>
      </c>
      <c r="I36" s="12"/>
      <c r="K36" s="106"/>
      <c r="L36" s="85"/>
      <c r="M36" s="85"/>
      <c r="N36" s="85"/>
      <c r="O36" s="85"/>
      <c r="P36" s="85"/>
      <c r="Q36" s="103" t="s">
        <v>94</v>
      </c>
      <c r="R36" s="131" t="e">
        <f>'EX Sample'!$R$36-H36</f>
        <v>#VALUE!</v>
      </c>
      <c r="S36" s="92"/>
      <c r="U36" s="227" t="s">
        <v>160</v>
      </c>
      <c r="V36" s="225">
        <v>10</v>
      </c>
      <c r="Y36" s="233">
        <f>Y35+(Z35/2)</f>
        <v>28.535</v>
      </c>
      <c r="AB36" s="233">
        <f>AB35+(AC35/2)</f>
        <v>10</v>
      </c>
      <c r="AE36">
        <v>51.84</v>
      </c>
    </row>
    <row r="37" spans="1:32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106"/>
      <c r="L37" s="85"/>
      <c r="M37" s="85"/>
      <c r="N37" s="85"/>
      <c r="O37" s="85"/>
      <c r="P37" s="85"/>
      <c r="Q37" s="109" t="s">
        <v>96</v>
      </c>
      <c r="R37" s="131" t="e">
        <f>'EX Sample'!$R$37-H37</f>
        <v>#VALUE!</v>
      </c>
      <c r="S37" s="92"/>
      <c r="U37" s="226"/>
      <c r="V37" s="225"/>
      <c r="Y37" s="233"/>
      <c r="AB37" s="233"/>
    </row>
    <row r="38" spans="1:32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4</v>
      </c>
      <c r="I38" s="12"/>
      <c r="K38" s="106"/>
      <c r="L38" s="82"/>
      <c r="M38" s="82"/>
      <c r="N38" s="82"/>
      <c r="O38" s="85"/>
      <c r="P38" s="85"/>
      <c r="Q38" s="109" t="s">
        <v>98</v>
      </c>
      <c r="R38" s="131" t="e">
        <f>'EX Sample'!$R$38-H38</f>
        <v>#VALUE!</v>
      </c>
      <c r="S38" s="92"/>
      <c r="U38" s="226"/>
      <c r="V38" s="225"/>
      <c r="Y38" s="233"/>
      <c r="AB38" s="233"/>
    </row>
    <row r="39" spans="1:32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30.15</v>
      </c>
      <c r="I39" s="12"/>
      <c r="K39" s="106"/>
      <c r="L39" s="85"/>
      <c r="M39" s="85"/>
      <c r="N39" s="85"/>
      <c r="O39" s="85"/>
      <c r="P39" s="85"/>
      <c r="Q39" s="110" t="s">
        <v>104</v>
      </c>
      <c r="R39" s="131" t="e">
        <f>'EX Sample'!$R$39-H39</f>
        <v>#VALUE!</v>
      </c>
      <c r="S39" s="92"/>
      <c r="U39" s="226"/>
      <c r="V39" s="225"/>
      <c r="Y39" s="233"/>
      <c r="AB39" s="233"/>
    </row>
    <row r="40" spans="1:32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111"/>
      <c r="L40" s="112"/>
      <c r="M40" s="112"/>
      <c r="N40" s="112"/>
      <c r="O40" s="112"/>
      <c r="P40" s="112"/>
      <c r="Q40" s="113"/>
      <c r="R40" s="113"/>
      <c r="S40" s="114"/>
      <c r="U40" s="226"/>
      <c r="V40" s="225"/>
      <c r="Y40" s="233"/>
      <c r="AB40" s="233"/>
    </row>
    <row r="41" spans="1:32" customFormat="1" ht="9.9499999999999993" customHeight="1" thickTop="1" thickBot="1">
      <c r="K41" s="85"/>
      <c r="L41" s="85"/>
      <c r="M41" s="85"/>
      <c r="N41" s="85"/>
      <c r="O41" s="85"/>
      <c r="P41" s="85"/>
      <c r="Q41" s="85"/>
      <c r="R41" s="85"/>
      <c r="S41" s="85"/>
      <c r="U41" s="226"/>
      <c r="V41" s="225"/>
      <c r="Y41" s="233"/>
      <c r="AB41" s="233"/>
    </row>
    <row r="42" spans="1:32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86"/>
      <c r="L42" s="87"/>
      <c r="M42" s="87"/>
      <c r="N42" s="87"/>
      <c r="O42" s="87"/>
      <c r="P42" s="87"/>
      <c r="Q42" s="87"/>
      <c r="R42" s="87"/>
      <c r="S42" s="88"/>
      <c r="U42" s="226"/>
      <c r="V42" s="225"/>
      <c r="Y42" s="233"/>
      <c r="AB42" s="233"/>
    </row>
    <row r="43" spans="1:32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89"/>
      <c r="L43" s="90" t="s">
        <v>105</v>
      </c>
      <c r="M43" s="82"/>
      <c r="N43" s="82"/>
      <c r="O43" s="82"/>
      <c r="P43" s="91"/>
      <c r="Q43" s="82"/>
      <c r="R43" s="82"/>
      <c r="S43" s="92"/>
      <c r="U43" s="226"/>
      <c r="V43" s="225"/>
      <c r="Y43" s="233"/>
      <c r="AB43" s="233"/>
    </row>
    <row r="44" spans="1:32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93"/>
      <c r="L44" s="94"/>
      <c r="M44" s="95"/>
      <c r="N44" s="95"/>
      <c r="O44" s="95"/>
      <c r="P44" s="95"/>
      <c r="Q44" s="95"/>
      <c r="R44" s="95"/>
      <c r="S44" s="96"/>
      <c r="U44" s="226"/>
      <c r="V44" s="225"/>
      <c r="Y44" s="233"/>
      <c r="AB44" s="233"/>
    </row>
    <row r="45" spans="1:32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97"/>
      <c r="L45" s="98"/>
      <c r="M45" s="99" t="s">
        <v>84</v>
      </c>
      <c r="N45" s="99" t="s">
        <v>85</v>
      </c>
      <c r="O45" s="100"/>
      <c r="P45" s="101"/>
      <c r="Q45" s="101" t="s">
        <v>86</v>
      </c>
      <c r="R45" s="101" t="s">
        <v>87</v>
      </c>
      <c r="S45" s="102"/>
      <c r="U45" s="231"/>
      <c r="V45" s="232"/>
      <c r="Y45" s="233"/>
      <c r="AB45" s="233"/>
    </row>
    <row r="46" spans="1:32" customFormat="1" ht="15.95" customHeight="1">
      <c r="A46" s="13"/>
      <c r="B46" s="29" t="s">
        <v>12</v>
      </c>
      <c r="C46" s="61">
        <v>16.72</v>
      </c>
      <c r="D46" s="62"/>
      <c r="E46" s="20"/>
      <c r="F46" s="7" t="s">
        <v>43</v>
      </c>
      <c r="G46" s="65">
        <v>10</v>
      </c>
      <c r="H46" s="65">
        <v>5</v>
      </c>
      <c r="I46" s="12"/>
      <c r="K46" s="89"/>
      <c r="L46" s="103" t="s">
        <v>106</v>
      </c>
      <c r="M46" s="131">
        <f>'EX Sample'!$M$46-C46</f>
        <v>0.28000000000000114</v>
      </c>
      <c r="N46" s="131"/>
      <c r="O46" s="85"/>
      <c r="P46" s="103" t="s">
        <v>43</v>
      </c>
      <c r="Q46" s="131" t="e">
        <f>'EX Sample'!$Q$46-G46</f>
        <v>#VALUE!</v>
      </c>
      <c r="R46" s="131">
        <f>'EX Sample'!$R$46-H46</f>
        <v>-5</v>
      </c>
      <c r="S46" s="92"/>
      <c r="U46" s="226" t="s">
        <v>157</v>
      </c>
      <c r="V46" s="225">
        <v>17</v>
      </c>
      <c r="Y46" s="233">
        <f t="shared" si="0"/>
        <v>15.048</v>
      </c>
      <c r="AB46" s="233" t="e">
        <f t="shared" ref="AB46:AB49" si="3">F46*$Y$13</f>
        <v>#VALUE!</v>
      </c>
      <c r="AE46">
        <v>26.751999999999999</v>
      </c>
    </row>
    <row r="47" spans="1:32" customFormat="1" ht="15.95" customHeight="1">
      <c r="A47" s="24"/>
      <c r="B47" s="29" t="s">
        <v>13</v>
      </c>
      <c r="C47" s="61">
        <v>18.690000000000001</v>
      </c>
      <c r="D47" s="62"/>
      <c r="E47" s="20"/>
      <c r="F47" s="7" t="s">
        <v>44</v>
      </c>
      <c r="G47" s="65">
        <v>10</v>
      </c>
      <c r="H47" s="65">
        <v>6</v>
      </c>
      <c r="I47" s="12"/>
      <c r="K47" s="106"/>
      <c r="L47" s="103" t="s">
        <v>107</v>
      </c>
      <c r="M47" s="131">
        <f>'EX Sample'!$M$47-C47</f>
        <v>0.30999999999999872</v>
      </c>
      <c r="N47" s="131"/>
      <c r="O47" s="85"/>
      <c r="P47" s="103" t="s">
        <v>44</v>
      </c>
      <c r="Q47" s="131" t="e">
        <f>'EX Sample'!$Q$47-G47</f>
        <v>#VALUE!</v>
      </c>
      <c r="R47" s="131">
        <f>'EX Sample'!$R$47-H47</f>
        <v>-6</v>
      </c>
      <c r="S47" s="92"/>
      <c r="U47" s="226" t="s">
        <v>158</v>
      </c>
      <c r="V47" s="225">
        <v>19</v>
      </c>
      <c r="Y47" s="233">
        <f t="shared" si="0"/>
        <v>16.821000000000002</v>
      </c>
      <c r="AB47" s="233" t="e">
        <f t="shared" si="3"/>
        <v>#VALUE!</v>
      </c>
      <c r="AE47">
        <v>29.904000000000003</v>
      </c>
    </row>
    <row r="48" spans="1:32" customFormat="1" ht="15.95" customHeight="1" thickBot="1">
      <c r="A48" s="24"/>
      <c r="B48" s="29" t="s">
        <v>14</v>
      </c>
      <c r="C48" s="61">
        <v>7.48</v>
      </c>
      <c r="D48" s="62"/>
      <c r="E48" s="20"/>
      <c r="F48" s="7" t="s">
        <v>45</v>
      </c>
      <c r="G48" s="65">
        <v>10</v>
      </c>
      <c r="H48" s="66">
        <v>8</v>
      </c>
      <c r="I48" s="12"/>
      <c r="K48" s="106"/>
      <c r="L48" s="103" t="s">
        <v>108</v>
      </c>
      <c r="M48" s="131">
        <f>'EX Sample'!$M$48-C48</f>
        <v>-0.48000000000000043</v>
      </c>
      <c r="N48" s="131"/>
      <c r="O48" s="85"/>
      <c r="P48" s="103" t="s">
        <v>45</v>
      </c>
      <c r="Q48" s="131" t="e">
        <f>'EX Sample'!$Q$48-G48</f>
        <v>#VALUE!</v>
      </c>
      <c r="R48" s="131">
        <f>'EX Sample'!$R$48-H48</f>
        <v>-8</v>
      </c>
      <c r="S48" s="92"/>
      <c r="U48" s="226" t="s">
        <v>156</v>
      </c>
      <c r="V48" s="225">
        <v>6.75</v>
      </c>
      <c r="Y48" s="233">
        <f t="shared" si="0"/>
        <v>6.7320000000000002</v>
      </c>
      <c r="AB48" s="233" t="e">
        <f t="shared" si="3"/>
        <v>#VALUE!</v>
      </c>
      <c r="AE48">
        <v>11.968000000000002</v>
      </c>
    </row>
    <row r="49" spans="1:32" customFormat="1" ht="15.95" customHeight="1" thickBot="1">
      <c r="A49" s="24"/>
      <c r="B49" s="6" t="s">
        <v>35</v>
      </c>
      <c r="C49" s="57">
        <f>SUM(C46:C48)</f>
        <v>42.89</v>
      </c>
      <c r="D49" s="58">
        <f>SUM(D46:D48)</f>
        <v>0</v>
      </c>
      <c r="E49" s="20"/>
      <c r="F49" s="20"/>
      <c r="G49" s="6" t="s">
        <v>46</v>
      </c>
      <c r="H49" s="58">
        <f>SUM(H46:H48)</f>
        <v>19</v>
      </c>
      <c r="I49" s="12"/>
      <c r="K49" s="106"/>
      <c r="L49" s="108" t="s">
        <v>97</v>
      </c>
      <c r="M49" s="131">
        <f>'EX Sample'!$M$49-C49</f>
        <v>0.10999999999999943</v>
      </c>
      <c r="N49" s="131">
        <f>D49-'EX Sample'!$N$49</f>
        <v>-43</v>
      </c>
      <c r="O49" s="85"/>
      <c r="P49" s="85"/>
      <c r="Q49" s="108" t="s">
        <v>46</v>
      </c>
      <c r="R49" s="131" t="e">
        <f>'EX Sample'!$R$49-H49</f>
        <v>#VALUE!</v>
      </c>
      <c r="S49" s="92"/>
      <c r="T49" t="s">
        <v>120</v>
      </c>
      <c r="U49" s="227" t="s">
        <v>161</v>
      </c>
      <c r="V49" s="225">
        <f>SUM(V46:V48)</f>
        <v>42.75</v>
      </c>
      <c r="Y49" s="233">
        <f t="shared" si="0"/>
        <v>38.600999999999999</v>
      </c>
      <c r="Z49">
        <v>20</v>
      </c>
      <c r="AB49" s="233">
        <f t="shared" si="3"/>
        <v>0</v>
      </c>
      <c r="AC49">
        <v>40</v>
      </c>
      <c r="AE49">
        <v>68.624000000000009</v>
      </c>
      <c r="AF49">
        <v>40</v>
      </c>
    </row>
    <row r="50" spans="1:32" customFormat="1" ht="15.95" customHeight="1">
      <c r="A50" s="24"/>
      <c r="E50" s="20"/>
      <c r="F50" s="20"/>
      <c r="G50" s="20"/>
      <c r="H50" s="20"/>
      <c r="I50" s="12"/>
      <c r="K50" s="106"/>
      <c r="L50" s="85"/>
      <c r="M50" s="85"/>
      <c r="N50" s="85"/>
      <c r="O50" s="85"/>
      <c r="P50" s="85"/>
      <c r="Q50" s="85"/>
      <c r="R50" s="85"/>
      <c r="S50" s="92"/>
      <c r="T50" s="135">
        <f>C49+C35+C23</f>
        <v>100.02</v>
      </c>
      <c r="U50" s="227" t="s">
        <v>160</v>
      </c>
      <c r="V50" s="225">
        <v>20</v>
      </c>
      <c r="Y50" s="233">
        <f>Y49+(Z49/2)</f>
        <v>48.600999999999999</v>
      </c>
      <c r="AB50" s="233">
        <f>AB49+(AC49/2)</f>
        <v>20</v>
      </c>
      <c r="AE50">
        <v>88.624000000000009</v>
      </c>
    </row>
    <row r="51" spans="1:32" customFormat="1" ht="15.95" customHeight="1" thickBot="1">
      <c r="A51" s="24"/>
      <c r="E51" s="20"/>
      <c r="F51" s="20"/>
      <c r="G51" s="7" t="s">
        <v>37</v>
      </c>
      <c r="H51" s="55">
        <f>C49</f>
        <v>42.89</v>
      </c>
      <c r="I51" s="12"/>
      <c r="K51" s="106"/>
      <c r="L51" s="85"/>
      <c r="M51" s="85"/>
      <c r="N51" s="85"/>
      <c r="O51" s="85"/>
      <c r="P51" s="85"/>
      <c r="Q51" s="103" t="s">
        <v>94</v>
      </c>
      <c r="R51" s="131" t="e">
        <f>'EX Sample'!$R$51-H51</f>
        <v>#VALUE!</v>
      </c>
      <c r="S51" s="92"/>
      <c r="U51" s="226"/>
      <c r="V51" s="226"/>
      <c r="Y51" s="233"/>
      <c r="AB51" s="233"/>
    </row>
    <row r="52" spans="1:32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116"/>
      <c r="L52" s="87"/>
      <c r="M52" s="117" t="s">
        <v>109</v>
      </c>
      <c r="N52" s="118" t="s">
        <v>110</v>
      </c>
      <c r="O52" s="85"/>
      <c r="P52" s="85"/>
      <c r="Q52" s="109" t="s">
        <v>96</v>
      </c>
      <c r="R52" s="131" t="e">
        <f>'EX Sample'!$R$52-H52</f>
        <v>#VALUE!</v>
      </c>
      <c r="S52" s="92"/>
      <c r="T52" t="s">
        <v>119</v>
      </c>
      <c r="U52" s="226"/>
      <c r="V52" s="225">
        <v>119.7</v>
      </c>
      <c r="Y52" s="233"/>
      <c r="AB52" s="233"/>
    </row>
    <row r="53" spans="1:32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9.5</v>
      </c>
      <c r="I53" s="12"/>
      <c r="K53" s="106"/>
      <c r="L53" s="119" t="s">
        <v>109</v>
      </c>
      <c r="M53" s="120" t="s">
        <v>111</v>
      </c>
      <c r="N53" s="121" t="s">
        <v>112</v>
      </c>
      <c r="O53" s="85"/>
      <c r="P53" s="85"/>
      <c r="Q53" s="109" t="s">
        <v>98</v>
      </c>
      <c r="R53" s="131" t="e">
        <f>'EX Sample'!$R$53-H53</f>
        <v>#VALUE!</v>
      </c>
      <c r="S53" s="92"/>
      <c r="T53" s="145">
        <f>H49+H34+H19</f>
        <v>31</v>
      </c>
      <c r="U53" s="1"/>
      <c r="V53" s="1"/>
      <c r="Y53" s="233"/>
      <c r="AB53" s="233"/>
    </row>
    <row r="54" spans="1:32" customFormat="1" ht="15.95" customHeight="1" thickBot="1">
      <c r="A54" s="24"/>
      <c r="B54" s="38" t="s">
        <v>21</v>
      </c>
      <c r="C54" s="60">
        <f>H24+H39+H54</f>
        <v>115.52000000000001</v>
      </c>
      <c r="D54" s="144" t="s">
        <v>118</v>
      </c>
      <c r="E54" s="20"/>
      <c r="F54" s="8"/>
      <c r="G54" s="30" t="s">
        <v>16</v>
      </c>
      <c r="H54" s="57">
        <f>SUM(H51:H53)</f>
        <v>52.39</v>
      </c>
      <c r="I54" s="12"/>
      <c r="K54" s="106"/>
      <c r="L54" s="119" t="s">
        <v>113</v>
      </c>
      <c r="M54" s="122" t="e">
        <f>R24+R39+R54</f>
        <v>#VALUE!</v>
      </c>
      <c r="N54" s="123" t="str">
        <f>IF(SCOR&lt;=N74,"MA",IF(SCOR&lt;=N75,"EX",IF(SCOR&lt;=N76,"SS",IF(SCOR&lt;=N77,"MM","NV"))))</f>
        <v>MA</v>
      </c>
      <c r="O54" s="85"/>
      <c r="P54" s="85"/>
      <c r="Q54" s="110" t="s">
        <v>114</v>
      </c>
      <c r="R54" s="131" t="e">
        <f>'EX Sample'!$R$54-H54</f>
        <v>#VALUE!</v>
      </c>
      <c r="S54" s="92"/>
      <c r="U54" s="1"/>
      <c r="V54" s="1"/>
      <c r="Y54" s="233">
        <f>Y24+Y36+Y50</f>
        <v>107.518</v>
      </c>
      <c r="AB54" s="233">
        <f>AB24+AB36+AB50</f>
        <v>35</v>
      </c>
      <c r="AE54">
        <v>195.03200000000004</v>
      </c>
    </row>
    <row r="55" spans="1:32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111"/>
      <c r="L55" s="112"/>
      <c r="M55" s="112"/>
      <c r="N55" s="114"/>
      <c r="O55" s="112"/>
      <c r="P55" s="112"/>
      <c r="Q55" s="113"/>
      <c r="R55" s="113"/>
      <c r="S55" s="114"/>
      <c r="U55" s="1"/>
      <c r="V55" s="1"/>
      <c r="Y55" s="135"/>
    </row>
    <row r="56" spans="1:32" customFormat="1" ht="13.5" thickTop="1">
      <c r="Y56" s="135"/>
    </row>
    <row r="57" spans="1:32" customFormat="1" ht="14.1" customHeight="1">
      <c r="Y57" s="135"/>
    </row>
    <row r="58" spans="1:32" customFormat="1" ht="12.75">
      <c r="Y58" s="135"/>
    </row>
    <row r="59" spans="1:32" customFormat="1" ht="15.95" customHeight="1">
      <c r="Y59" s="135"/>
    </row>
    <row r="60" spans="1:32" customFormat="1" ht="15.95" customHeight="1">
      <c r="Y60" s="135"/>
    </row>
    <row r="61" spans="1:32" customFormat="1" ht="15.95" customHeight="1">
      <c r="Y61" s="135"/>
    </row>
    <row r="62" spans="1:32" customFormat="1" ht="15.95" customHeight="1">
      <c r="Y62" s="135"/>
    </row>
    <row r="63" spans="1:32" customFormat="1" ht="15.95" customHeight="1" thickBot="1">
      <c r="Y63" s="135"/>
    </row>
    <row r="64" spans="1:32" customFormat="1" ht="15.95" customHeight="1" thickTop="1">
      <c r="B64" s="240" t="s">
        <v>54</v>
      </c>
      <c r="C64" s="241"/>
      <c r="D64" s="241"/>
      <c r="E64" s="241"/>
      <c r="F64" s="241"/>
      <c r="G64" s="242"/>
      <c r="Y64" s="135"/>
    </row>
    <row r="65" spans="2:25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  <c r="Y65" s="135"/>
    </row>
    <row r="66" spans="2:25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  <c r="Y66" s="135"/>
    </row>
    <row r="67" spans="2:25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  <c r="Y67" s="135"/>
    </row>
    <row r="68" spans="2:25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  <c r="Y68" s="135"/>
    </row>
    <row r="69" spans="2:25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  <c r="Y69" s="135"/>
    </row>
    <row r="70" spans="2:25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  <c r="Y70" s="135"/>
    </row>
    <row r="71" spans="2:25" customFormat="1" ht="15.95" customHeight="1" thickTop="1">
      <c r="Y71" s="135"/>
    </row>
    <row r="72" spans="2:25" customFormat="1" ht="15.95" customHeight="1">
      <c r="Y72" s="135"/>
    </row>
    <row r="73" spans="2:25" customFormat="1" ht="15.95" customHeight="1">
      <c r="B73" s="1"/>
      <c r="C73" s="17" t="s">
        <v>4</v>
      </c>
      <c r="D73" s="77">
        <v>0</v>
      </c>
      <c r="E73" s="67" t="s">
        <v>5</v>
      </c>
      <c r="F73" s="67"/>
      <c r="Y73" s="135"/>
    </row>
    <row r="74" spans="2:25" customFormat="1" ht="15.95" customHeight="1">
      <c r="C74" s="68" t="s">
        <v>6</v>
      </c>
      <c r="D74" s="69" t="e">
        <v>#N/A</v>
      </c>
      <c r="E74" s="67"/>
      <c r="F74" s="67"/>
      <c r="Y74" s="135"/>
    </row>
    <row r="75" spans="2:25" customFormat="1" ht="15.95" customHeight="1">
      <c r="C75" s="68" t="s">
        <v>7</v>
      </c>
      <c r="D75" s="69" t="e">
        <v>#N/A</v>
      </c>
      <c r="E75" s="67"/>
      <c r="F75" s="67"/>
      <c r="Y75" s="135"/>
    </row>
    <row r="76" spans="2:25" customFormat="1" ht="15.95" customHeight="1">
      <c r="C76" s="68" t="s">
        <v>8</v>
      </c>
      <c r="D76" s="69" t="e">
        <v>#N/A</v>
      </c>
      <c r="E76" s="67"/>
      <c r="F76" s="67"/>
      <c r="Y76" s="135"/>
    </row>
    <row r="77" spans="2:25" ht="15.95" customHeight="1">
      <c r="C77" s="68" t="s">
        <v>9</v>
      </c>
      <c r="D77" s="69" t="e">
        <v>#N/A</v>
      </c>
      <c r="E77" s="70"/>
      <c r="F77" s="70"/>
    </row>
    <row r="78" spans="2:25" ht="15.95" customHeight="1"/>
    <row r="79" spans="2:25" ht="15.95" customHeight="1"/>
    <row r="80" spans="2:25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7" right="0.7" top="0.33" bottom="0.32" header="0.3" footer="0.3"/>
  <pageSetup scale="75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91"/>
  <sheetViews>
    <sheetView workbookViewId="0">
      <selection activeCell="H4" sqref="H4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19" ht="15">
      <c r="B1" s="2" t="s">
        <v>42</v>
      </c>
      <c r="C1" s="2"/>
      <c r="D1" s="2"/>
      <c r="E1" s="2"/>
      <c r="F1" s="2"/>
      <c r="G1" s="2"/>
      <c r="H1" s="2"/>
      <c r="I1" s="2"/>
      <c r="K1" s="82"/>
      <c r="L1" s="124" t="s">
        <v>42</v>
      </c>
      <c r="M1" s="124"/>
      <c r="N1" s="124"/>
      <c r="O1" s="124"/>
      <c r="P1" s="124"/>
      <c r="Q1" s="124"/>
      <c r="R1" s="124"/>
      <c r="S1" s="124"/>
    </row>
    <row r="2" spans="1:19" ht="15">
      <c r="B2" s="2" t="s">
        <v>52</v>
      </c>
      <c r="C2" s="2"/>
      <c r="D2" s="2"/>
      <c r="E2" s="2"/>
      <c r="F2" s="2"/>
      <c r="G2" s="2"/>
      <c r="H2" s="2"/>
      <c r="I2" s="2"/>
      <c r="K2" s="82"/>
      <c r="L2" s="124" t="s">
        <v>79</v>
      </c>
      <c r="M2" s="124"/>
      <c r="N2" s="124"/>
      <c r="O2" s="124"/>
      <c r="P2" s="124"/>
      <c r="Q2" s="124"/>
      <c r="R2" s="124"/>
      <c r="S2" s="124"/>
    </row>
    <row r="3" spans="1:19" ht="6" customHeight="1">
      <c r="B3" s="2"/>
      <c r="C3" s="2"/>
      <c r="D3" s="2"/>
      <c r="E3" s="2"/>
      <c r="F3" s="2"/>
      <c r="G3" s="2"/>
      <c r="H3" s="2"/>
      <c r="I3" s="2"/>
      <c r="K3" s="82"/>
      <c r="L3" s="124"/>
      <c r="M3" s="124"/>
      <c r="N3" s="124"/>
      <c r="O3" s="124"/>
      <c r="P3" s="124"/>
      <c r="Q3" s="124"/>
      <c r="R3" s="124"/>
      <c r="S3" s="124"/>
    </row>
    <row r="4" spans="1:19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  <c r="K4" s="82"/>
      <c r="L4" s="125" t="s">
        <v>51</v>
      </c>
      <c r="M4" s="80"/>
      <c r="N4" s="81"/>
      <c r="O4" s="81"/>
      <c r="P4" s="82"/>
      <c r="Q4" s="126" t="s">
        <v>80</v>
      </c>
      <c r="R4" s="80"/>
      <c r="S4" s="82"/>
    </row>
    <row r="5" spans="1:19" ht="15.95" customHeight="1">
      <c r="B5" s="31" t="s">
        <v>47</v>
      </c>
      <c r="C5" s="73" t="s">
        <v>72</v>
      </c>
      <c r="D5" s="74"/>
      <c r="E5" s="74"/>
      <c r="F5" s="3"/>
      <c r="G5"/>
      <c r="H5"/>
      <c r="K5" s="82"/>
      <c r="L5" s="125" t="s">
        <v>47</v>
      </c>
      <c r="M5" s="80"/>
      <c r="N5" s="81"/>
      <c r="O5" s="81"/>
      <c r="P5" s="82"/>
      <c r="Q5" s="85"/>
      <c r="R5" s="85"/>
      <c r="S5" s="82"/>
    </row>
    <row r="6" spans="1:19" ht="15.95" customHeight="1">
      <c r="B6" s="31" t="s">
        <v>48</v>
      </c>
      <c r="C6" s="73" t="s">
        <v>73</v>
      </c>
      <c r="D6" s="74"/>
      <c r="E6" s="74"/>
      <c r="F6" s="3"/>
      <c r="G6"/>
      <c r="H6"/>
      <c r="K6" s="82"/>
      <c r="L6" s="125" t="s">
        <v>48</v>
      </c>
      <c r="M6" s="80"/>
      <c r="N6" s="81"/>
      <c r="O6" s="81"/>
      <c r="P6" s="82"/>
      <c r="Q6" s="85"/>
      <c r="R6" s="85"/>
      <c r="S6" s="82"/>
    </row>
    <row r="7" spans="1:19" ht="15.95" customHeight="1">
      <c r="B7" s="31" t="s">
        <v>49</v>
      </c>
      <c r="C7" s="73" t="s">
        <v>74</v>
      </c>
      <c r="D7" s="74"/>
      <c r="E7" s="74"/>
      <c r="F7" s="32"/>
      <c r="G7"/>
      <c r="H7"/>
      <c r="K7" s="82"/>
      <c r="L7" s="125" t="s">
        <v>49</v>
      </c>
      <c r="M7" s="80"/>
      <c r="N7" s="81"/>
      <c r="O7" s="81"/>
      <c r="P7" s="127"/>
      <c r="Q7" s="85"/>
      <c r="R7" s="85"/>
      <c r="S7" s="82"/>
    </row>
    <row r="8" spans="1:19" ht="15.95" customHeight="1">
      <c r="B8" s="31" t="s">
        <v>50</v>
      </c>
      <c r="C8" s="78" t="s">
        <v>75</v>
      </c>
      <c r="D8" s="74"/>
      <c r="E8" s="74"/>
      <c r="F8" s="32"/>
      <c r="G8"/>
      <c r="H8"/>
      <c r="K8" s="82"/>
      <c r="L8" s="125" t="s">
        <v>50</v>
      </c>
      <c r="M8" s="80"/>
      <c r="N8" s="81"/>
      <c r="O8" s="81"/>
      <c r="P8" s="127"/>
      <c r="Q8" s="85"/>
      <c r="R8" s="85"/>
      <c r="S8" s="82"/>
    </row>
    <row r="9" spans="1:19" ht="3.95" customHeight="1" thickBot="1">
      <c r="B9" s="31"/>
      <c r="C9" s="3"/>
      <c r="D9" s="3"/>
      <c r="E9" s="3"/>
      <c r="F9" s="32"/>
      <c r="G9"/>
      <c r="H9"/>
      <c r="K9" s="82"/>
      <c r="L9" s="125"/>
      <c r="M9" s="82"/>
      <c r="N9" s="82"/>
      <c r="O9" s="82"/>
      <c r="P9" s="127"/>
      <c r="Q9" s="85"/>
      <c r="R9" s="85"/>
      <c r="S9" s="82"/>
    </row>
    <row r="10" spans="1:19" ht="18" customHeight="1" thickBot="1">
      <c r="B10" s="31" t="s">
        <v>1</v>
      </c>
      <c r="C10" s="72" t="s">
        <v>56</v>
      </c>
      <c r="D10" s="71" t="s">
        <v>0</v>
      </c>
      <c r="F10" s="31" t="s">
        <v>17</v>
      </c>
      <c r="G10" s="130">
        <v>39956</v>
      </c>
      <c r="H10" s="20"/>
      <c r="K10" s="82"/>
      <c r="L10" s="125" t="s">
        <v>81</v>
      </c>
      <c r="M10" s="83"/>
      <c r="N10" s="128" t="s">
        <v>0</v>
      </c>
      <c r="O10" s="82"/>
      <c r="P10" s="125" t="s">
        <v>82</v>
      </c>
      <c r="Q10" s="84"/>
      <c r="R10" s="85"/>
      <c r="S10" s="82"/>
    </row>
    <row r="11" spans="1:19" ht="9.9499999999999993" customHeight="1" thickBot="1">
      <c r="F11"/>
      <c r="G11"/>
      <c r="H11"/>
      <c r="K11" s="82"/>
      <c r="L11" s="82"/>
      <c r="M11" s="82"/>
      <c r="N11" s="82"/>
      <c r="O11" s="82"/>
      <c r="P11" s="85"/>
      <c r="Q11" s="85"/>
      <c r="R11" s="85"/>
      <c r="S11" s="82"/>
    </row>
    <row r="12" spans="1:1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86"/>
      <c r="L12" s="87"/>
      <c r="M12" s="87"/>
      <c r="N12" s="87"/>
      <c r="O12" s="87"/>
      <c r="P12" s="87"/>
      <c r="Q12" s="87"/>
      <c r="R12" s="87"/>
      <c r="S12" s="88"/>
    </row>
    <row r="13" spans="1:1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89"/>
      <c r="L13" s="90" t="s">
        <v>83</v>
      </c>
      <c r="M13" s="82"/>
      <c r="N13" s="82"/>
      <c r="O13" s="82"/>
      <c r="P13" s="91"/>
      <c r="Q13" s="82"/>
      <c r="R13" s="82"/>
      <c r="S13" s="92"/>
    </row>
    <row r="14" spans="1:1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93"/>
      <c r="L14" s="94"/>
      <c r="M14" s="95"/>
      <c r="N14" s="95"/>
      <c r="O14" s="95"/>
      <c r="P14" s="95"/>
      <c r="Q14" s="95"/>
      <c r="R14" s="95"/>
      <c r="S14" s="96"/>
    </row>
    <row r="15" spans="1:1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97"/>
      <c r="L15" s="98"/>
      <c r="M15" s="99" t="s">
        <v>84</v>
      </c>
      <c r="N15" s="99" t="s">
        <v>85</v>
      </c>
      <c r="O15" s="100"/>
      <c r="P15" s="101"/>
      <c r="Q15" s="101" t="s">
        <v>86</v>
      </c>
      <c r="R15" s="101" t="s">
        <v>87</v>
      </c>
      <c r="S15" s="102"/>
    </row>
    <row r="16" spans="1:19" ht="15.95" customHeight="1">
      <c r="A16" s="13"/>
      <c r="B16" s="29" t="s">
        <v>24</v>
      </c>
      <c r="C16" s="61">
        <v>3.05</v>
      </c>
      <c r="D16" s="62"/>
      <c r="E16" s="20"/>
      <c r="F16" s="7" t="s">
        <v>43</v>
      </c>
      <c r="G16" s="65">
        <v>10</v>
      </c>
      <c r="H16" s="65">
        <v>2</v>
      </c>
      <c r="I16" s="12"/>
      <c r="K16" s="89"/>
      <c r="L16" s="103" t="s">
        <v>88</v>
      </c>
      <c r="M16" s="131">
        <f>'EX Sample'!$M$16-C16</f>
        <v>-0.29999999999999982</v>
      </c>
      <c r="N16" s="105"/>
      <c r="O16" s="85"/>
      <c r="P16" s="103" t="s">
        <v>43</v>
      </c>
      <c r="Q16" s="131" t="e">
        <f>'EX Sample'!$Q$16-G16</f>
        <v>#VALUE!</v>
      </c>
      <c r="R16" s="131">
        <f>'EX Sample'!$R$16-H16</f>
        <v>-2</v>
      </c>
      <c r="S16" s="92"/>
    </row>
    <row r="17" spans="1:19" s="8" customFormat="1" ht="15.95" customHeight="1">
      <c r="A17" s="24"/>
      <c r="B17" s="29" t="s">
        <v>25</v>
      </c>
      <c r="C17" s="61">
        <v>2.31</v>
      </c>
      <c r="D17" s="62"/>
      <c r="E17" s="20"/>
      <c r="F17" s="7" t="s">
        <v>44</v>
      </c>
      <c r="G17" s="65">
        <v>10</v>
      </c>
      <c r="H17" s="65">
        <v>3</v>
      </c>
      <c r="I17" s="12"/>
      <c r="K17" s="106"/>
      <c r="L17" s="103" t="s">
        <v>89</v>
      </c>
      <c r="M17" s="131">
        <f>'EX Sample'!$M$17-C17</f>
        <v>0.43999999999999995</v>
      </c>
      <c r="N17" s="105"/>
      <c r="O17" s="85"/>
      <c r="P17" s="103" t="s">
        <v>44</v>
      </c>
      <c r="Q17" s="131" t="e">
        <f>'EX Sample'!$Q$17-G17</f>
        <v>#VALUE!</v>
      </c>
      <c r="R17" s="131">
        <f>'EX Sample'!$R$17-H17</f>
        <v>-3</v>
      </c>
      <c r="S17" s="92"/>
    </row>
    <row r="18" spans="1:19" s="8" customFormat="1" ht="15.95" customHeight="1" thickBot="1">
      <c r="A18" s="24"/>
      <c r="B18" s="29" t="s">
        <v>26</v>
      </c>
      <c r="C18" s="61">
        <v>2.5499999999999998</v>
      </c>
      <c r="D18" s="62"/>
      <c r="E18" s="20"/>
      <c r="F18" s="7" t="s">
        <v>45</v>
      </c>
      <c r="G18" s="65">
        <v>10</v>
      </c>
      <c r="H18" s="66">
        <v>3</v>
      </c>
      <c r="I18" s="12"/>
      <c r="K18" s="106"/>
      <c r="L18" s="103" t="s">
        <v>90</v>
      </c>
      <c r="M18" s="131">
        <f>'EX Sample'!$M$18-C18</f>
        <v>0.20000000000000018</v>
      </c>
      <c r="N18" s="105"/>
      <c r="O18" s="85"/>
      <c r="P18" s="103" t="s">
        <v>45</v>
      </c>
      <c r="Q18" s="131" t="e">
        <f>'EX Sample'!$Q$18-G18</f>
        <v>#VALUE!</v>
      </c>
      <c r="R18" s="131">
        <f>'EX Sample'!$R$18-H18</f>
        <v>-3</v>
      </c>
      <c r="S18" s="92"/>
    </row>
    <row r="19" spans="1:19" s="8" customFormat="1" ht="15.95" customHeight="1" thickBot="1">
      <c r="A19" s="24"/>
      <c r="B19" s="29" t="s">
        <v>27</v>
      </c>
      <c r="C19" s="61">
        <v>5.52</v>
      </c>
      <c r="D19" s="62"/>
      <c r="E19" s="20"/>
      <c r="F19" s="20"/>
      <c r="G19" s="6" t="s">
        <v>46</v>
      </c>
      <c r="H19" s="58">
        <f>SUM(H16:H18)</f>
        <v>8</v>
      </c>
      <c r="I19" s="12"/>
      <c r="K19" s="106"/>
      <c r="L19" s="103" t="s">
        <v>91</v>
      </c>
      <c r="M19" s="131">
        <f>'EX Sample'!$M$19-C19</f>
        <v>0.98000000000000043</v>
      </c>
      <c r="N19" s="105"/>
      <c r="O19" s="85"/>
      <c r="P19" s="85"/>
      <c r="Q19" s="108" t="s">
        <v>46</v>
      </c>
      <c r="R19" s="131" t="e">
        <f>'EX Sample'!$R$19-H19</f>
        <v>#VALUE!</v>
      </c>
      <c r="S19" s="92"/>
    </row>
    <row r="20" spans="1:19" s="8" customFormat="1" ht="15.95" customHeight="1">
      <c r="A20" s="24"/>
      <c r="B20" s="29" t="s">
        <v>28</v>
      </c>
      <c r="C20" s="61">
        <v>3.09</v>
      </c>
      <c r="D20" s="62"/>
      <c r="E20" s="20"/>
      <c r="F20" s="20"/>
      <c r="G20" s="20"/>
      <c r="H20" s="41"/>
      <c r="I20" s="12"/>
      <c r="K20" s="106"/>
      <c r="L20" s="103" t="s">
        <v>92</v>
      </c>
      <c r="M20" s="131">
        <f>'EX Sample'!$M$20-C20</f>
        <v>0.41000000000000014</v>
      </c>
      <c r="N20" s="105"/>
      <c r="O20" s="85"/>
      <c r="P20" s="85"/>
      <c r="Q20" s="85"/>
      <c r="R20" s="99"/>
      <c r="S20" s="92"/>
    </row>
    <row r="21" spans="1:19" s="8" customFormat="1" ht="15.95" customHeight="1">
      <c r="A21" s="24"/>
      <c r="B21" s="29" t="s">
        <v>29</v>
      </c>
      <c r="C21" s="61">
        <v>6.6</v>
      </c>
      <c r="D21" s="62"/>
      <c r="E21" s="20"/>
      <c r="F21" s="20"/>
      <c r="G21" s="7" t="s">
        <v>37</v>
      </c>
      <c r="H21" s="55">
        <f>C23</f>
        <v>28.229999999999997</v>
      </c>
      <c r="I21" s="12"/>
      <c r="K21" s="106"/>
      <c r="L21" s="103" t="s">
        <v>93</v>
      </c>
      <c r="M21" s="131">
        <f>'EX Sample'!$M$21-C21</f>
        <v>0.30000000000000071</v>
      </c>
      <c r="N21" s="105"/>
      <c r="O21" s="85"/>
      <c r="P21" s="85"/>
      <c r="Q21" s="103" t="s">
        <v>94</v>
      </c>
      <c r="R21" s="131" t="e">
        <f>'EX Sample'!$R$21-H21</f>
        <v>#VALUE!</v>
      </c>
      <c r="S21" s="92"/>
    </row>
    <row r="22" spans="1:19" s="8" customFormat="1" ht="15.95" customHeight="1" thickBot="1">
      <c r="A22" s="24"/>
      <c r="B22" s="29" t="s">
        <v>30</v>
      </c>
      <c r="C22" s="63">
        <v>5.1100000000000003</v>
      </c>
      <c r="D22" s="64"/>
      <c r="E22" s="20"/>
      <c r="G22" s="17" t="s">
        <v>18</v>
      </c>
      <c r="H22" s="55">
        <f>D23*3</f>
        <v>0</v>
      </c>
      <c r="I22" s="12"/>
      <c r="K22" s="106"/>
      <c r="L22" s="103" t="s">
        <v>95</v>
      </c>
      <c r="M22" s="131">
        <f>'EX Sample'!$M$22-C22</f>
        <v>-0.11000000000000032</v>
      </c>
      <c r="N22" s="107"/>
      <c r="O22" s="85"/>
      <c r="P22" s="85"/>
      <c r="Q22" s="109" t="s">
        <v>96</v>
      </c>
      <c r="R22" s="131" t="e">
        <f>-'EX Sample'!$R$22-H22</f>
        <v>#VALUE!</v>
      </c>
      <c r="S22" s="92"/>
    </row>
    <row r="23" spans="1:19" s="8" customFormat="1" ht="15.95" customHeight="1" thickBot="1">
      <c r="A23" s="24"/>
      <c r="B23" s="6" t="s">
        <v>35</v>
      </c>
      <c r="C23" s="57">
        <f>SUM(C16:C22)</f>
        <v>28.229999999999997</v>
      </c>
      <c r="D23" s="58">
        <f>SUM(D16:D22)</f>
        <v>0</v>
      </c>
      <c r="E23" s="20"/>
      <c r="G23" s="17" t="s">
        <v>19</v>
      </c>
      <c r="H23" s="56">
        <f>H19/2</f>
        <v>4</v>
      </c>
      <c r="I23" s="12"/>
      <c r="K23" s="106"/>
      <c r="L23" s="108" t="s">
        <v>97</v>
      </c>
      <c r="M23" s="131">
        <f>C23-'EX Sample'!$M$23</f>
        <v>-1.9200000000000017</v>
      </c>
      <c r="N23" s="104">
        <f>D23-'EX Sample'!$N$23</f>
        <v>-30.15</v>
      </c>
      <c r="O23" s="85"/>
      <c r="P23" s="85"/>
      <c r="Q23" s="109" t="s">
        <v>98</v>
      </c>
      <c r="R23" s="131" t="e">
        <f>'EX Sample'!$R$23-H23</f>
        <v>#VALUE!</v>
      </c>
      <c r="S23" s="92"/>
    </row>
    <row r="24" spans="1:19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32.229999999999997</v>
      </c>
      <c r="I24" s="12"/>
      <c r="K24" s="106"/>
      <c r="L24" s="85"/>
      <c r="M24" s="85"/>
      <c r="N24" s="85"/>
      <c r="O24" s="85"/>
      <c r="P24" s="85"/>
      <c r="Q24" s="110" t="s">
        <v>99</v>
      </c>
      <c r="R24" s="131" t="e">
        <f>'EX Sample'!$R$24-H24</f>
        <v>#VALUE!</v>
      </c>
      <c r="S24" s="92"/>
    </row>
    <row r="25" spans="1:19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111"/>
      <c r="L25" s="112"/>
      <c r="M25" s="112"/>
      <c r="N25" s="112"/>
      <c r="O25" s="112"/>
      <c r="P25" s="112"/>
      <c r="Q25" s="113"/>
      <c r="R25" s="113"/>
      <c r="S25" s="114"/>
    </row>
    <row r="26" spans="1:19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19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86"/>
      <c r="L27" s="87"/>
      <c r="M27" s="87"/>
      <c r="N27" s="87"/>
      <c r="O27" s="87"/>
      <c r="P27" s="87"/>
      <c r="Q27" s="87"/>
      <c r="R27" s="87"/>
      <c r="S27" s="88"/>
    </row>
    <row r="28" spans="1:19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89"/>
      <c r="L28" s="90" t="s">
        <v>100</v>
      </c>
      <c r="M28" s="82"/>
      <c r="N28" s="82"/>
      <c r="O28" s="82"/>
      <c r="P28" s="91"/>
      <c r="Q28" s="82"/>
      <c r="R28" s="82"/>
      <c r="S28" s="92"/>
    </row>
    <row r="29" spans="1:19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93"/>
      <c r="L29" s="94"/>
      <c r="M29" s="95"/>
      <c r="N29" s="95"/>
      <c r="O29" s="95"/>
      <c r="P29" s="95"/>
      <c r="Q29" s="95"/>
      <c r="R29" s="95"/>
      <c r="S29" s="96"/>
    </row>
    <row r="30" spans="1:19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97"/>
      <c r="L30" s="98"/>
      <c r="M30" s="99" t="s">
        <v>84</v>
      </c>
      <c r="N30" s="99" t="s">
        <v>85</v>
      </c>
      <c r="O30" s="100"/>
      <c r="P30" s="101"/>
      <c r="Q30" s="101" t="s">
        <v>86</v>
      </c>
      <c r="R30" s="101" t="s">
        <v>87</v>
      </c>
      <c r="S30" s="102"/>
    </row>
    <row r="31" spans="1:19" customFormat="1" ht="15.95" customHeight="1">
      <c r="A31" s="13"/>
      <c r="B31" s="29" t="s">
        <v>39</v>
      </c>
      <c r="C31" s="61">
        <v>4.4400000000000004</v>
      </c>
      <c r="D31" s="62"/>
      <c r="E31" s="20"/>
      <c r="F31" s="7" t="s">
        <v>43</v>
      </c>
      <c r="G31" s="65">
        <v>10</v>
      </c>
      <c r="H31" s="65">
        <v>10</v>
      </c>
      <c r="I31" s="12"/>
      <c r="K31" s="89"/>
      <c r="L31" s="103" t="s">
        <v>101</v>
      </c>
      <c r="M31" s="131">
        <f>'EX Sample'!$M$31-C31</f>
        <v>0.55999999999999961</v>
      </c>
      <c r="N31" s="131"/>
      <c r="O31" s="85"/>
      <c r="P31" s="103" t="s">
        <v>43</v>
      </c>
      <c r="Q31" s="131" t="e">
        <f>'EX Sample'!$Q$31-G31</f>
        <v>#VALUE!</v>
      </c>
      <c r="R31" s="131">
        <f>'EX Sample'!$R$31-H31</f>
        <v>-10</v>
      </c>
      <c r="S31" s="92"/>
    </row>
    <row r="32" spans="1:19" customFormat="1" ht="15.95" customHeight="1">
      <c r="A32" s="24"/>
      <c r="B32" s="29" t="s">
        <v>40</v>
      </c>
      <c r="C32" s="61">
        <v>4.45</v>
      </c>
      <c r="D32" s="62"/>
      <c r="E32" s="20"/>
      <c r="F32" s="7" t="s">
        <v>44</v>
      </c>
      <c r="G32" s="65">
        <v>10</v>
      </c>
      <c r="H32" s="65">
        <v>2</v>
      </c>
      <c r="I32" s="12"/>
      <c r="K32" s="106"/>
      <c r="L32" s="103" t="s">
        <v>102</v>
      </c>
      <c r="M32" s="131">
        <f>'EX Sample'!$M$32-C32</f>
        <v>-0.45000000000000018</v>
      </c>
      <c r="N32" s="131"/>
      <c r="O32" s="85"/>
      <c r="P32" s="103" t="s">
        <v>44</v>
      </c>
      <c r="Q32" s="131" t="e">
        <f>G32--'EX Sample'!$Q$32</f>
        <v>#VALUE!</v>
      </c>
      <c r="R32" s="131">
        <f>'EX Sample'!$R$32-H32</f>
        <v>-2</v>
      </c>
      <c r="S32" s="92"/>
    </row>
    <row r="33" spans="1:19" customFormat="1" ht="15.95" customHeight="1" thickBot="1">
      <c r="A33" s="24"/>
      <c r="B33" s="29" t="s">
        <v>41</v>
      </c>
      <c r="C33" s="61">
        <v>9.66</v>
      </c>
      <c r="D33" s="62"/>
      <c r="E33" s="20"/>
      <c r="F33" s="7" t="s">
        <v>45</v>
      </c>
      <c r="G33" s="65">
        <v>10</v>
      </c>
      <c r="H33" s="66">
        <v>5</v>
      </c>
      <c r="I33" s="12"/>
      <c r="K33" s="106"/>
      <c r="L33" s="103" t="s">
        <v>103</v>
      </c>
      <c r="M33" s="131">
        <f>'EX Sample'!$M$33-C33</f>
        <v>0.33999999999999986</v>
      </c>
      <c r="N33" s="131"/>
      <c r="O33" s="85"/>
      <c r="P33" s="103" t="s">
        <v>45</v>
      </c>
      <c r="Q33" s="131" t="e">
        <f>'EX Sample'!$Q$33-G33</f>
        <v>#VALUE!</v>
      </c>
      <c r="R33" s="131">
        <f>'EX Sample'!$R$33-H33</f>
        <v>-5</v>
      </c>
      <c r="S33" s="92"/>
    </row>
    <row r="34" spans="1:19" customFormat="1" ht="15.95" customHeight="1" thickBot="1">
      <c r="A34" s="24"/>
      <c r="B34" s="29" t="s">
        <v>27</v>
      </c>
      <c r="C34" s="61">
        <v>5.69</v>
      </c>
      <c r="D34" s="62"/>
      <c r="E34" s="20"/>
      <c r="F34" s="20"/>
      <c r="G34" s="6" t="s">
        <v>46</v>
      </c>
      <c r="H34" s="58">
        <f>SUM(H31:H33)</f>
        <v>17</v>
      </c>
      <c r="I34" s="12"/>
      <c r="K34" s="106"/>
      <c r="L34" s="103" t="s">
        <v>91</v>
      </c>
      <c r="M34" s="131">
        <f>'EX Sample'!$M$34-C34</f>
        <v>0.55999999999999961</v>
      </c>
      <c r="N34" s="131"/>
      <c r="O34" s="85"/>
      <c r="P34" s="85"/>
      <c r="Q34" s="108" t="s">
        <v>46</v>
      </c>
      <c r="R34" s="131" t="e">
        <f>'EX Sample'!$R$34-H34</f>
        <v>#VALUE!</v>
      </c>
      <c r="S34" s="92"/>
    </row>
    <row r="35" spans="1:19" customFormat="1" ht="15.95" customHeight="1" thickBot="1">
      <c r="A35" s="24"/>
      <c r="B35" s="6" t="s">
        <v>35</v>
      </c>
      <c r="C35" s="57">
        <f>SUM(C31:C34)</f>
        <v>24.240000000000002</v>
      </c>
      <c r="D35" s="58">
        <f>SUM(D31:D34)</f>
        <v>0</v>
      </c>
      <c r="E35" s="20"/>
      <c r="F35" s="20"/>
      <c r="G35" s="20"/>
      <c r="H35" s="20"/>
      <c r="I35" s="12"/>
      <c r="K35" s="106"/>
      <c r="L35" s="108" t="s">
        <v>97</v>
      </c>
      <c r="M35" s="131">
        <f>'EX Sample'!$M$35-C35</f>
        <v>1.009999999999998</v>
      </c>
      <c r="N35" s="131">
        <f>'EX Sample'!$N$35-D35</f>
        <v>25.25</v>
      </c>
      <c r="O35" s="85"/>
      <c r="P35" s="85"/>
      <c r="Q35" s="85"/>
      <c r="R35" s="85"/>
      <c r="S35" s="92"/>
    </row>
    <row r="36" spans="1:19" customFormat="1" ht="15.95" customHeight="1">
      <c r="A36" s="24"/>
      <c r="E36" s="20"/>
      <c r="F36" s="20"/>
      <c r="G36" s="7" t="s">
        <v>37</v>
      </c>
      <c r="H36" s="55">
        <f>C35</f>
        <v>24.240000000000002</v>
      </c>
      <c r="I36" s="12"/>
      <c r="K36" s="106"/>
      <c r="L36" s="85"/>
      <c r="M36" s="85"/>
      <c r="N36" s="85"/>
      <c r="O36" s="85"/>
      <c r="P36" s="85"/>
      <c r="Q36" s="103" t="s">
        <v>94</v>
      </c>
      <c r="R36" s="131" t="e">
        <f>'EX Sample'!$R$36-H36</f>
        <v>#VALUE!</v>
      </c>
      <c r="S36" s="92"/>
    </row>
    <row r="37" spans="1:1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106"/>
      <c r="L37" s="85"/>
      <c r="M37" s="85"/>
      <c r="N37" s="85"/>
      <c r="O37" s="85"/>
      <c r="P37" s="85"/>
      <c r="Q37" s="109" t="s">
        <v>96</v>
      </c>
      <c r="R37" s="131" t="e">
        <f>'EX Sample'!$R$37-H37</f>
        <v>#VALUE!</v>
      </c>
      <c r="S37" s="92"/>
    </row>
    <row r="38" spans="1:1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8.5</v>
      </c>
      <c r="I38" s="12"/>
      <c r="K38" s="106"/>
      <c r="L38" s="82"/>
      <c r="M38" s="82"/>
      <c r="N38" s="82"/>
      <c r="O38" s="85"/>
      <c r="P38" s="85"/>
      <c r="Q38" s="109" t="s">
        <v>98</v>
      </c>
      <c r="R38" s="131" t="e">
        <f>'EX Sample'!$R$38-H38</f>
        <v>#VALUE!</v>
      </c>
      <c r="S38" s="92"/>
    </row>
    <row r="39" spans="1:1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32.74</v>
      </c>
      <c r="I39" s="12"/>
      <c r="K39" s="106"/>
      <c r="L39" s="85"/>
      <c r="M39" s="85"/>
      <c r="N39" s="85"/>
      <c r="O39" s="85"/>
      <c r="P39" s="85"/>
      <c r="Q39" s="110" t="s">
        <v>104</v>
      </c>
      <c r="R39" s="131" t="e">
        <f>'EX Sample'!$R$39-H39</f>
        <v>#VALUE!</v>
      </c>
      <c r="S39" s="92"/>
    </row>
    <row r="40" spans="1:1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111"/>
      <c r="L40" s="112"/>
      <c r="M40" s="112"/>
      <c r="N40" s="112"/>
      <c r="O40" s="112"/>
      <c r="P40" s="112"/>
      <c r="Q40" s="113"/>
      <c r="R40" s="113"/>
      <c r="S40" s="114"/>
    </row>
    <row r="41" spans="1:19" customFormat="1" ht="9.9499999999999993" customHeight="1" thickTop="1" thickBot="1">
      <c r="K41" s="85"/>
      <c r="L41" s="85"/>
      <c r="M41" s="85"/>
      <c r="N41" s="85"/>
      <c r="O41" s="85"/>
      <c r="P41" s="85"/>
      <c r="Q41" s="85"/>
      <c r="R41" s="85"/>
      <c r="S41" s="85"/>
    </row>
    <row r="42" spans="1:1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86"/>
      <c r="L42" s="87"/>
      <c r="M42" s="87"/>
      <c r="N42" s="87"/>
      <c r="O42" s="87"/>
      <c r="P42" s="87"/>
      <c r="Q42" s="87"/>
      <c r="R42" s="87"/>
      <c r="S42" s="88"/>
    </row>
    <row r="43" spans="1:1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89"/>
      <c r="L43" s="90" t="s">
        <v>105</v>
      </c>
      <c r="M43" s="82"/>
      <c r="N43" s="82"/>
      <c r="O43" s="82"/>
      <c r="P43" s="91"/>
      <c r="Q43" s="82"/>
      <c r="R43" s="82"/>
      <c r="S43" s="92"/>
    </row>
    <row r="44" spans="1:1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93"/>
      <c r="L44" s="94"/>
      <c r="M44" s="95"/>
      <c r="N44" s="95"/>
      <c r="O44" s="95"/>
      <c r="P44" s="95"/>
      <c r="Q44" s="95"/>
      <c r="R44" s="95"/>
      <c r="S44" s="96"/>
    </row>
    <row r="45" spans="1:1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97"/>
      <c r="L45" s="98"/>
      <c r="M45" s="99" t="s">
        <v>84</v>
      </c>
      <c r="N45" s="99" t="s">
        <v>85</v>
      </c>
      <c r="O45" s="100"/>
      <c r="P45" s="101"/>
      <c r="Q45" s="101" t="s">
        <v>86</v>
      </c>
      <c r="R45" s="101" t="s">
        <v>87</v>
      </c>
      <c r="S45" s="102"/>
    </row>
    <row r="46" spans="1:19" customFormat="1" ht="15.95" customHeight="1">
      <c r="A46" s="13"/>
      <c r="B46" s="29" t="s">
        <v>12</v>
      </c>
      <c r="C46" s="61">
        <v>14.77</v>
      </c>
      <c r="D46" s="62"/>
      <c r="E46" s="20"/>
      <c r="F46" s="7" t="s">
        <v>43</v>
      </c>
      <c r="G46" s="65">
        <v>8</v>
      </c>
      <c r="H46" s="65">
        <v>17</v>
      </c>
      <c r="I46" s="12"/>
      <c r="K46" s="89"/>
      <c r="L46" s="103" t="s">
        <v>106</v>
      </c>
      <c r="M46" s="131">
        <f>'EX Sample'!$M$46-C46</f>
        <v>2.2300000000000004</v>
      </c>
      <c r="N46" s="131"/>
      <c r="O46" s="85"/>
      <c r="P46" s="103" t="s">
        <v>43</v>
      </c>
      <c r="Q46" s="131" t="e">
        <f>'EX Sample'!$Q$46-G46</f>
        <v>#VALUE!</v>
      </c>
      <c r="R46" s="131">
        <f>'EX Sample'!$R$46-H46</f>
        <v>-17</v>
      </c>
      <c r="S46" s="92"/>
    </row>
    <row r="47" spans="1:19" customFormat="1" ht="15.95" customHeight="1">
      <c r="A47" s="24"/>
      <c r="B47" s="29" t="s">
        <v>13</v>
      </c>
      <c r="C47" s="61">
        <v>16.75</v>
      </c>
      <c r="D47" s="62"/>
      <c r="E47" s="20"/>
      <c r="F47" s="7" t="s">
        <v>44</v>
      </c>
      <c r="G47" s="65">
        <v>10</v>
      </c>
      <c r="H47" s="65">
        <v>2</v>
      </c>
      <c r="I47" s="12"/>
      <c r="K47" s="106"/>
      <c r="L47" s="103" t="s">
        <v>107</v>
      </c>
      <c r="M47" s="131">
        <f>'EX Sample'!$M$47-C47</f>
        <v>2.25</v>
      </c>
      <c r="N47" s="131"/>
      <c r="O47" s="85"/>
      <c r="P47" s="103" t="s">
        <v>44</v>
      </c>
      <c r="Q47" s="131" t="e">
        <f>'EX Sample'!$Q$47-G47</f>
        <v>#VALUE!</v>
      </c>
      <c r="R47" s="131">
        <f>'EX Sample'!$R$47-H47</f>
        <v>-2</v>
      </c>
      <c r="S47" s="92"/>
    </row>
    <row r="48" spans="1:19" customFormat="1" ht="15.95" customHeight="1" thickBot="1">
      <c r="A48" s="24"/>
      <c r="B48" s="29" t="s">
        <v>14</v>
      </c>
      <c r="C48" s="61">
        <v>6.81</v>
      </c>
      <c r="D48" s="62"/>
      <c r="E48" s="20"/>
      <c r="F48" s="7" t="s">
        <v>45</v>
      </c>
      <c r="G48" s="65">
        <v>9</v>
      </c>
      <c r="H48" s="66">
        <v>12</v>
      </c>
      <c r="I48" s="12"/>
      <c r="K48" s="106"/>
      <c r="L48" s="103" t="s">
        <v>108</v>
      </c>
      <c r="M48" s="131">
        <f>'EX Sample'!$M$48-C48</f>
        <v>0.19000000000000039</v>
      </c>
      <c r="N48" s="131"/>
      <c r="O48" s="85"/>
      <c r="P48" s="103" t="s">
        <v>45</v>
      </c>
      <c r="Q48" s="131" t="e">
        <f>'EX Sample'!$Q$48-G48</f>
        <v>#VALUE!</v>
      </c>
      <c r="R48" s="131">
        <f>'EX Sample'!$R$48-H48</f>
        <v>-12</v>
      </c>
      <c r="S48" s="92"/>
    </row>
    <row r="49" spans="1:20" customFormat="1" ht="15.95" customHeight="1" thickBot="1">
      <c r="A49" s="24"/>
      <c r="B49" s="6" t="s">
        <v>35</v>
      </c>
      <c r="C49" s="57">
        <f>SUM(C46:C48)</f>
        <v>38.33</v>
      </c>
      <c r="D49" s="58">
        <f>SUM(D46:D48)</f>
        <v>0</v>
      </c>
      <c r="E49" s="20"/>
      <c r="F49" s="20"/>
      <c r="G49" s="6" t="s">
        <v>46</v>
      </c>
      <c r="H49" s="58">
        <f>SUM(H46:H48)</f>
        <v>31</v>
      </c>
      <c r="I49" s="12"/>
      <c r="K49" s="106"/>
      <c r="L49" s="108" t="s">
        <v>97</v>
      </c>
      <c r="M49" s="131">
        <f>'EX Sample'!$M$49-C49</f>
        <v>4.6700000000000017</v>
      </c>
      <c r="N49" s="131">
        <f>D49-'EX Sample'!$N$49</f>
        <v>-43</v>
      </c>
      <c r="O49" s="85"/>
      <c r="P49" s="85"/>
      <c r="Q49" s="108" t="s">
        <v>46</v>
      </c>
      <c r="R49" s="131" t="e">
        <f>'EX Sample'!$R$49-H49</f>
        <v>#VALUE!</v>
      </c>
      <c r="S49" s="92"/>
      <c r="T49" t="s">
        <v>120</v>
      </c>
    </row>
    <row r="50" spans="1:20" customFormat="1" ht="15.95" customHeight="1">
      <c r="A50" s="24"/>
      <c r="E50" s="20"/>
      <c r="F50" s="20"/>
      <c r="G50" s="20"/>
      <c r="H50" s="20"/>
      <c r="I50" s="12"/>
      <c r="K50" s="106"/>
      <c r="L50" s="85"/>
      <c r="M50" s="85"/>
      <c r="N50" s="85"/>
      <c r="O50" s="85"/>
      <c r="P50" s="85"/>
      <c r="Q50" s="85"/>
      <c r="R50" s="85"/>
      <c r="S50" s="92"/>
      <c r="T50" s="135">
        <f>C49+C35+C23</f>
        <v>90.8</v>
      </c>
    </row>
    <row r="51" spans="1:20" customFormat="1" ht="15.95" customHeight="1" thickBot="1">
      <c r="A51" s="24"/>
      <c r="E51" s="20"/>
      <c r="F51" s="20"/>
      <c r="G51" s="7" t="s">
        <v>37</v>
      </c>
      <c r="H51" s="55">
        <f>C49</f>
        <v>38.33</v>
      </c>
      <c r="I51" s="12"/>
      <c r="K51" s="106"/>
      <c r="L51" s="85"/>
      <c r="M51" s="85"/>
      <c r="N51" s="85"/>
      <c r="O51" s="85"/>
      <c r="P51" s="85"/>
      <c r="Q51" s="103" t="s">
        <v>94</v>
      </c>
      <c r="R51" s="131" t="e">
        <f>'EX Sample'!$R$51-H51</f>
        <v>#VALUE!</v>
      </c>
      <c r="S51" s="92"/>
    </row>
    <row r="52" spans="1:20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116"/>
      <c r="L52" s="87"/>
      <c r="M52" s="117" t="s">
        <v>109</v>
      </c>
      <c r="N52" s="118" t="s">
        <v>110</v>
      </c>
      <c r="O52" s="85"/>
      <c r="P52" s="85"/>
      <c r="Q52" s="109" t="s">
        <v>96</v>
      </c>
      <c r="R52" s="131" t="e">
        <f>'EX Sample'!$R$52-H52</f>
        <v>#VALUE!</v>
      </c>
      <c r="S52" s="92"/>
      <c r="T52" t="s">
        <v>119</v>
      </c>
    </row>
    <row r="53" spans="1:20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15.5</v>
      </c>
      <c r="I53" s="12"/>
      <c r="K53" s="106"/>
      <c r="L53" s="119" t="s">
        <v>109</v>
      </c>
      <c r="M53" s="120" t="s">
        <v>111</v>
      </c>
      <c r="N53" s="121" t="s">
        <v>112</v>
      </c>
      <c r="O53" s="85"/>
      <c r="P53" s="85"/>
      <c r="Q53" s="109" t="s">
        <v>98</v>
      </c>
      <c r="R53" s="131" t="e">
        <f>'EX Sample'!$R$53-H53</f>
        <v>#VALUE!</v>
      </c>
      <c r="S53" s="92"/>
      <c r="T53" s="145">
        <f>H49+H34+H19</f>
        <v>56</v>
      </c>
    </row>
    <row r="54" spans="1:20" customFormat="1" ht="15.95" customHeight="1" thickBot="1">
      <c r="A54" s="24"/>
      <c r="B54" s="38" t="s">
        <v>21</v>
      </c>
      <c r="C54" s="60">
        <f>H24+H39+H54</f>
        <v>118.8</v>
      </c>
      <c r="D54" s="144" t="s">
        <v>78</v>
      </c>
      <c r="E54" s="20"/>
      <c r="F54" s="8"/>
      <c r="G54" s="30" t="s">
        <v>16</v>
      </c>
      <c r="H54" s="57">
        <f>SUM(H51:H53)</f>
        <v>53.83</v>
      </c>
      <c r="I54" s="12"/>
      <c r="K54" s="106"/>
      <c r="L54" s="119" t="s">
        <v>113</v>
      </c>
      <c r="M54" s="122" t="e">
        <f>R24+R39+R54</f>
        <v>#VALUE!</v>
      </c>
      <c r="N54" s="123" t="str">
        <f>IF(SCOR&lt;=N74,"MA",IF(SCOR&lt;=N75,"EX",IF(SCOR&lt;=N76,"SS",IF(SCOR&lt;=N77,"MM","NV"))))</f>
        <v>MA</v>
      </c>
      <c r="O54" s="85"/>
      <c r="P54" s="85"/>
      <c r="Q54" s="110" t="s">
        <v>114</v>
      </c>
      <c r="R54" s="131" t="e">
        <f>'EX Sample'!$R$54-H54</f>
        <v>#VALUE!</v>
      </c>
      <c r="S54" s="92"/>
    </row>
    <row r="55" spans="1:20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111"/>
      <c r="L55" s="112"/>
      <c r="M55" s="112"/>
      <c r="N55" s="114"/>
      <c r="O55" s="112"/>
      <c r="P55" s="112"/>
      <c r="Q55" s="113"/>
      <c r="R55" s="113"/>
      <c r="S55" s="114"/>
    </row>
    <row r="56" spans="1:20" customFormat="1" ht="13.5" thickTop="1"/>
    <row r="57" spans="1:20" customFormat="1" ht="14.1" customHeight="1"/>
    <row r="58" spans="1:20" customFormat="1" ht="12.75"/>
    <row r="59" spans="1:20" customFormat="1" ht="15.95" customHeight="1"/>
    <row r="60" spans="1:20" customFormat="1" ht="15.95" customHeight="1"/>
    <row r="61" spans="1:20" customFormat="1" ht="15.95" customHeight="1"/>
    <row r="62" spans="1:20" customFormat="1" ht="15.95" customHeight="1"/>
    <row r="63" spans="1:20" customFormat="1" ht="15.95" customHeight="1" thickBot="1"/>
    <row r="64" spans="1:20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91"/>
  <sheetViews>
    <sheetView topLeftCell="A22" workbookViewId="0">
      <selection activeCell="T49" sqref="T49:T53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19" ht="15">
      <c r="B1" s="2" t="s">
        <v>42</v>
      </c>
      <c r="C1" s="2"/>
      <c r="D1" s="2"/>
      <c r="E1" s="2"/>
      <c r="F1" s="2"/>
      <c r="G1" s="2"/>
      <c r="H1" s="2"/>
      <c r="I1" s="2"/>
      <c r="K1" s="82"/>
      <c r="L1" s="124" t="s">
        <v>42</v>
      </c>
      <c r="M1" s="124"/>
      <c r="N1" s="124"/>
      <c r="O1" s="124"/>
      <c r="P1" s="124"/>
      <c r="Q1" s="124"/>
      <c r="R1" s="124"/>
      <c r="S1" s="124"/>
    </row>
    <row r="2" spans="1:19" ht="15">
      <c r="B2" s="2" t="s">
        <v>52</v>
      </c>
      <c r="C2" s="2"/>
      <c r="D2" s="2"/>
      <c r="E2" s="2"/>
      <c r="F2" s="2"/>
      <c r="G2" s="2"/>
      <c r="H2" s="2"/>
      <c r="I2" s="2"/>
      <c r="K2" s="82"/>
      <c r="L2" s="124" t="s">
        <v>79</v>
      </c>
      <c r="M2" s="124"/>
      <c r="N2" s="124"/>
      <c r="O2" s="124"/>
      <c r="P2" s="124"/>
      <c r="Q2" s="124"/>
      <c r="R2" s="124"/>
      <c r="S2" s="124"/>
    </row>
    <row r="3" spans="1:19" ht="6" customHeight="1">
      <c r="B3" s="2"/>
      <c r="C3" s="2"/>
      <c r="D3" s="2"/>
      <c r="E3" s="2"/>
      <c r="F3" s="2"/>
      <c r="G3" s="2"/>
      <c r="H3" s="2"/>
      <c r="I3" s="2"/>
      <c r="K3" s="82"/>
      <c r="L3" s="124"/>
      <c r="M3" s="124"/>
      <c r="N3" s="124"/>
      <c r="O3" s="124"/>
      <c r="P3" s="124"/>
      <c r="Q3" s="124"/>
      <c r="R3" s="124"/>
      <c r="S3" s="124"/>
    </row>
    <row r="4" spans="1:19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  <c r="K4" s="82"/>
      <c r="L4" s="125" t="s">
        <v>51</v>
      </c>
      <c r="M4" s="80"/>
      <c r="N4" s="81"/>
      <c r="O4" s="81"/>
      <c r="P4" s="82"/>
      <c r="Q4" s="126" t="s">
        <v>80</v>
      </c>
      <c r="R4" s="80"/>
      <c r="S4" s="82"/>
    </row>
    <row r="5" spans="1:19" ht="15.95" customHeight="1">
      <c r="B5" s="31" t="s">
        <v>47</v>
      </c>
      <c r="C5" s="73" t="s">
        <v>72</v>
      </c>
      <c r="D5" s="74"/>
      <c r="E5" s="74"/>
      <c r="F5" s="3"/>
      <c r="G5"/>
      <c r="H5"/>
      <c r="K5" s="82"/>
      <c r="L5" s="125" t="s">
        <v>47</v>
      </c>
      <c r="M5" s="80"/>
      <c r="N5" s="81"/>
      <c r="O5" s="81"/>
      <c r="P5" s="82"/>
      <c r="Q5" s="85"/>
      <c r="R5" s="85"/>
      <c r="S5" s="82"/>
    </row>
    <row r="6" spans="1:19" ht="15.95" customHeight="1">
      <c r="B6" s="31" t="s">
        <v>48</v>
      </c>
      <c r="C6" s="73" t="s">
        <v>73</v>
      </c>
      <c r="D6" s="74"/>
      <c r="E6" s="74"/>
      <c r="F6" s="3"/>
      <c r="G6"/>
      <c r="H6"/>
      <c r="K6" s="82"/>
      <c r="L6" s="125" t="s">
        <v>48</v>
      </c>
      <c r="M6" s="80"/>
      <c r="N6" s="81"/>
      <c r="O6" s="81"/>
      <c r="P6" s="82"/>
      <c r="Q6" s="85"/>
      <c r="R6" s="85"/>
      <c r="S6" s="82"/>
    </row>
    <row r="7" spans="1:19" ht="15.95" customHeight="1">
      <c r="B7" s="31" t="s">
        <v>49</v>
      </c>
      <c r="C7" s="73" t="s">
        <v>74</v>
      </c>
      <c r="D7" s="74"/>
      <c r="E7" s="74"/>
      <c r="F7" s="32"/>
      <c r="G7"/>
      <c r="H7"/>
      <c r="K7" s="82"/>
      <c r="L7" s="125" t="s">
        <v>49</v>
      </c>
      <c r="M7" s="80"/>
      <c r="N7" s="81"/>
      <c r="O7" s="81"/>
      <c r="P7" s="127"/>
      <c r="Q7" s="85"/>
      <c r="R7" s="85"/>
      <c r="S7" s="82"/>
    </row>
    <row r="8" spans="1:19" ht="15.95" customHeight="1">
      <c r="B8" s="31" t="s">
        <v>50</v>
      </c>
      <c r="C8" s="78" t="s">
        <v>75</v>
      </c>
      <c r="D8" s="74"/>
      <c r="E8" s="74"/>
      <c r="F8" s="32"/>
      <c r="G8"/>
      <c r="H8"/>
      <c r="K8" s="82"/>
      <c r="L8" s="125" t="s">
        <v>50</v>
      </c>
      <c r="M8" s="80"/>
      <c r="N8" s="81"/>
      <c r="O8" s="81"/>
      <c r="P8" s="127"/>
      <c r="Q8" s="85"/>
      <c r="R8" s="85"/>
      <c r="S8" s="82"/>
    </row>
    <row r="9" spans="1:19" ht="3.95" customHeight="1" thickBot="1">
      <c r="B9" s="31"/>
      <c r="C9" s="3"/>
      <c r="D9" s="3"/>
      <c r="E9" s="3"/>
      <c r="F9" s="32"/>
      <c r="G9"/>
      <c r="H9"/>
      <c r="K9" s="82"/>
      <c r="L9" s="125"/>
      <c r="M9" s="82"/>
      <c r="N9" s="82"/>
      <c r="O9" s="82"/>
      <c r="P9" s="127"/>
      <c r="Q9" s="85"/>
      <c r="R9" s="85"/>
      <c r="S9" s="82"/>
    </row>
    <row r="10" spans="1:19" ht="18" customHeight="1" thickBot="1">
      <c r="B10" s="31" t="s">
        <v>1</v>
      </c>
      <c r="C10" s="72" t="s">
        <v>55</v>
      </c>
      <c r="D10" s="71" t="s">
        <v>0</v>
      </c>
      <c r="F10" s="31" t="s">
        <v>17</v>
      </c>
      <c r="G10" s="130">
        <v>39888</v>
      </c>
      <c r="H10" s="20"/>
      <c r="K10" s="82"/>
      <c r="L10" s="125" t="s">
        <v>81</v>
      </c>
      <c r="M10" s="83"/>
      <c r="N10" s="128" t="s">
        <v>0</v>
      </c>
      <c r="O10" s="82"/>
      <c r="P10" s="125" t="s">
        <v>82</v>
      </c>
      <c r="Q10" s="84"/>
      <c r="R10" s="85"/>
      <c r="S10" s="82"/>
    </row>
    <row r="11" spans="1:19" ht="9.9499999999999993" customHeight="1" thickBot="1">
      <c r="F11"/>
      <c r="G11"/>
      <c r="H11"/>
      <c r="K11" s="82"/>
      <c r="L11" s="82"/>
      <c r="M11" s="82"/>
      <c r="N11" s="82"/>
      <c r="O11" s="82"/>
      <c r="P11" s="85"/>
      <c r="Q11" s="85"/>
      <c r="R11" s="85"/>
      <c r="S11" s="82"/>
    </row>
    <row r="12" spans="1:1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86"/>
      <c r="L12" s="87"/>
      <c r="M12" s="87"/>
      <c r="N12" s="87"/>
      <c r="O12" s="87"/>
      <c r="P12" s="87"/>
      <c r="Q12" s="87"/>
      <c r="R12" s="87"/>
      <c r="S12" s="88"/>
    </row>
    <row r="13" spans="1:1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89"/>
      <c r="L13" s="90" t="s">
        <v>83</v>
      </c>
      <c r="M13" s="82"/>
      <c r="N13" s="82"/>
      <c r="O13" s="82"/>
      <c r="P13" s="91"/>
      <c r="Q13" s="82"/>
      <c r="R13" s="82"/>
      <c r="S13" s="92"/>
    </row>
    <row r="14" spans="1:1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93"/>
      <c r="L14" s="94"/>
      <c r="M14" s="95"/>
      <c r="N14" s="95"/>
      <c r="O14" s="95"/>
      <c r="P14" s="95"/>
      <c r="Q14" s="95"/>
      <c r="R14" s="95"/>
      <c r="S14" s="96"/>
    </row>
    <row r="15" spans="1:1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97"/>
      <c r="L15" s="98"/>
      <c r="M15" s="99" t="s">
        <v>84</v>
      </c>
      <c r="N15" s="99" t="s">
        <v>85</v>
      </c>
      <c r="O15" s="100"/>
      <c r="P15" s="101"/>
      <c r="Q15" s="101" t="s">
        <v>86</v>
      </c>
      <c r="R15" s="101" t="s">
        <v>87</v>
      </c>
      <c r="S15" s="102"/>
    </row>
    <row r="16" spans="1:19" ht="15.95" customHeight="1">
      <c r="A16" s="13"/>
      <c r="B16" s="29" t="s">
        <v>24</v>
      </c>
      <c r="C16" s="61">
        <v>2.98</v>
      </c>
      <c r="D16" s="62"/>
      <c r="E16" s="20"/>
      <c r="F16" s="7" t="s">
        <v>43</v>
      </c>
      <c r="G16" s="65">
        <v>10</v>
      </c>
      <c r="H16" s="65">
        <v>1</v>
      </c>
      <c r="I16" s="12"/>
      <c r="K16" s="89"/>
      <c r="L16" s="103" t="s">
        <v>88</v>
      </c>
      <c r="M16" s="131">
        <f>'EX Sample'!$M$16-C16</f>
        <v>-0.22999999999999998</v>
      </c>
      <c r="N16" s="105"/>
      <c r="O16" s="85"/>
      <c r="P16" s="103" t="s">
        <v>43</v>
      </c>
      <c r="Q16" s="131" t="e">
        <f>'EX Sample'!$Q$16-G16</f>
        <v>#VALUE!</v>
      </c>
      <c r="R16" s="131">
        <f>'EX Sample'!$R$16-H16</f>
        <v>-1</v>
      </c>
      <c r="S16" s="92"/>
    </row>
    <row r="17" spans="1:19" s="8" customFormat="1" ht="15.95" customHeight="1">
      <c r="A17" s="24"/>
      <c r="B17" s="29" t="s">
        <v>25</v>
      </c>
      <c r="C17" s="61">
        <v>3.05</v>
      </c>
      <c r="D17" s="62"/>
      <c r="E17" s="20"/>
      <c r="F17" s="7" t="s">
        <v>44</v>
      </c>
      <c r="G17" s="65">
        <v>10</v>
      </c>
      <c r="H17" s="65">
        <v>3</v>
      </c>
      <c r="I17" s="12"/>
      <c r="K17" s="106"/>
      <c r="L17" s="103" t="s">
        <v>89</v>
      </c>
      <c r="M17" s="131">
        <f>'EX Sample'!$M$17-C17</f>
        <v>-0.29999999999999982</v>
      </c>
      <c r="N17" s="105"/>
      <c r="O17" s="85"/>
      <c r="P17" s="103" t="s">
        <v>44</v>
      </c>
      <c r="Q17" s="131" t="e">
        <f>'EX Sample'!$Q$17-G17</f>
        <v>#VALUE!</v>
      </c>
      <c r="R17" s="131">
        <f>'EX Sample'!$R$17-H17</f>
        <v>-3</v>
      </c>
      <c r="S17" s="92"/>
    </row>
    <row r="18" spans="1:19" s="8" customFormat="1" ht="15.95" customHeight="1" thickBot="1">
      <c r="A18" s="24"/>
      <c r="B18" s="29" t="s">
        <v>26</v>
      </c>
      <c r="C18" s="61">
        <v>2.85</v>
      </c>
      <c r="D18" s="62"/>
      <c r="E18" s="20"/>
      <c r="F18" s="7" t="s">
        <v>45</v>
      </c>
      <c r="G18" s="65">
        <v>10</v>
      </c>
      <c r="H18" s="66">
        <v>1</v>
      </c>
      <c r="I18" s="12"/>
      <c r="K18" s="106"/>
      <c r="L18" s="103" t="s">
        <v>90</v>
      </c>
      <c r="M18" s="131">
        <f>'EX Sample'!$M$18-C18</f>
        <v>-0.10000000000000009</v>
      </c>
      <c r="N18" s="105"/>
      <c r="O18" s="85"/>
      <c r="P18" s="103" t="s">
        <v>45</v>
      </c>
      <c r="Q18" s="131" t="e">
        <f>'EX Sample'!$Q$18-G18</f>
        <v>#VALUE!</v>
      </c>
      <c r="R18" s="131">
        <f>'EX Sample'!$R$18-H18</f>
        <v>-1</v>
      </c>
      <c r="S18" s="92"/>
    </row>
    <row r="19" spans="1:19" s="8" customFormat="1" ht="15.95" customHeight="1" thickBot="1">
      <c r="A19" s="24"/>
      <c r="B19" s="29" t="s">
        <v>27</v>
      </c>
      <c r="C19" s="61">
        <v>6.17</v>
      </c>
      <c r="D19" s="62"/>
      <c r="E19" s="20"/>
      <c r="F19" s="20"/>
      <c r="G19" s="6" t="s">
        <v>46</v>
      </c>
      <c r="H19" s="58">
        <f>SUM(H16:H18)</f>
        <v>5</v>
      </c>
      <c r="I19" s="12"/>
      <c r="K19" s="106"/>
      <c r="L19" s="103" t="s">
        <v>91</v>
      </c>
      <c r="M19" s="131">
        <f>'EX Sample'!$M$19-C19</f>
        <v>0.33000000000000007</v>
      </c>
      <c r="N19" s="105"/>
      <c r="O19" s="85"/>
      <c r="P19" s="85"/>
      <c r="Q19" s="108" t="s">
        <v>46</v>
      </c>
      <c r="R19" s="131" t="e">
        <f>'EX Sample'!$R$19-H19</f>
        <v>#VALUE!</v>
      </c>
      <c r="S19" s="92"/>
    </row>
    <row r="20" spans="1:19" s="8" customFormat="1" ht="15.95" customHeight="1">
      <c r="A20" s="24"/>
      <c r="B20" s="29" t="s">
        <v>28</v>
      </c>
      <c r="C20" s="61">
        <v>3.99</v>
      </c>
      <c r="D20" s="62"/>
      <c r="E20" s="20"/>
      <c r="F20" s="20"/>
      <c r="G20" s="20"/>
      <c r="H20" s="41"/>
      <c r="I20" s="12"/>
      <c r="K20" s="106"/>
      <c r="L20" s="103" t="s">
        <v>92</v>
      </c>
      <c r="M20" s="131">
        <f>'EX Sample'!$M$20-C20</f>
        <v>-0.49000000000000021</v>
      </c>
      <c r="N20" s="105"/>
      <c r="O20" s="85"/>
      <c r="P20" s="85"/>
      <c r="Q20" s="85"/>
      <c r="R20" s="99"/>
      <c r="S20" s="92"/>
    </row>
    <row r="21" spans="1:19" s="8" customFormat="1" ht="15.95" customHeight="1">
      <c r="A21" s="24"/>
      <c r="B21" s="29" t="s">
        <v>29</v>
      </c>
      <c r="C21" s="61">
        <v>8.3800000000000008</v>
      </c>
      <c r="D21" s="62"/>
      <c r="E21" s="20"/>
      <c r="F21" s="20"/>
      <c r="G21" s="7" t="s">
        <v>37</v>
      </c>
      <c r="H21" s="55">
        <f>C23</f>
        <v>34.18</v>
      </c>
      <c r="I21" s="12"/>
      <c r="K21" s="106"/>
      <c r="L21" s="103" t="s">
        <v>93</v>
      </c>
      <c r="M21" s="131">
        <f>'EX Sample'!$M$21-C21</f>
        <v>-1.4800000000000004</v>
      </c>
      <c r="N21" s="105"/>
      <c r="O21" s="85"/>
      <c r="P21" s="85"/>
      <c r="Q21" s="103" t="s">
        <v>94</v>
      </c>
      <c r="R21" s="131" t="e">
        <f>'EX Sample'!$R$21-H21</f>
        <v>#VALUE!</v>
      </c>
      <c r="S21" s="92"/>
    </row>
    <row r="22" spans="1:19" s="8" customFormat="1" ht="15.95" customHeight="1" thickBot="1">
      <c r="A22" s="24"/>
      <c r="B22" s="29" t="s">
        <v>30</v>
      </c>
      <c r="C22" s="63">
        <v>6.76</v>
      </c>
      <c r="D22" s="64"/>
      <c r="E22" s="20"/>
      <c r="G22" s="17" t="s">
        <v>18</v>
      </c>
      <c r="H22" s="55">
        <f>D23*3</f>
        <v>0</v>
      </c>
      <c r="I22" s="12"/>
      <c r="K22" s="106"/>
      <c r="L22" s="103" t="s">
        <v>95</v>
      </c>
      <c r="M22" s="131">
        <f>'EX Sample'!$M$22-C22</f>
        <v>-1.7599999999999998</v>
      </c>
      <c r="N22" s="107"/>
      <c r="O22" s="85"/>
      <c r="P22" s="85"/>
      <c r="Q22" s="109" t="s">
        <v>96</v>
      </c>
      <c r="R22" s="131" t="e">
        <f>-'EX Sample'!$R$22-H22</f>
        <v>#VALUE!</v>
      </c>
      <c r="S22" s="92"/>
    </row>
    <row r="23" spans="1:19" s="8" customFormat="1" ht="15.95" customHeight="1" thickBot="1">
      <c r="A23" s="24"/>
      <c r="B23" s="6" t="s">
        <v>35</v>
      </c>
      <c r="C23" s="57">
        <f>SUM(C16:C22)</f>
        <v>34.18</v>
      </c>
      <c r="D23" s="58">
        <f>SUM(D16:D22)</f>
        <v>0</v>
      </c>
      <c r="E23" s="20"/>
      <c r="G23" s="17" t="s">
        <v>19</v>
      </c>
      <c r="H23" s="56">
        <f>H19/2</f>
        <v>2.5</v>
      </c>
      <c r="I23" s="12"/>
      <c r="K23" s="106"/>
      <c r="L23" s="108" t="s">
        <v>97</v>
      </c>
      <c r="M23" s="131">
        <f>C23-'EX Sample'!$M$23</f>
        <v>4.0300000000000011</v>
      </c>
      <c r="N23" s="104">
        <f>D23-'EX Sample'!$N$23</f>
        <v>-30.15</v>
      </c>
      <c r="O23" s="85"/>
      <c r="P23" s="85"/>
      <c r="Q23" s="109" t="s">
        <v>98</v>
      </c>
      <c r="R23" s="131" t="e">
        <f>'EX Sample'!$R$23-H23</f>
        <v>#VALUE!</v>
      </c>
      <c r="S23" s="92"/>
    </row>
    <row r="24" spans="1:19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36.68</v>
      </c>
      <c r="I24" s="12"/>
      <c r="K24" s="106"/>
      <c r="L24" s="85"/>
      <c r="M24" s="85"/>
      <c r="N24" s="85"/>
      <c r="O24" s="85"/>
      <c r="P24" s="85"/>
      <c r="Q24" s="110" t="s">
        <v>99</v>
      </c>
      <c r="R24" s="131" t="e">
        <f>'EX Sample'!$R$24-H24</f>
        <v>#VALUE!</v>
      </c>
      <c r="S24" s="92"/>
    </row>
    <row r="25" spans="1:19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111"/>
      <c r="L25" s="112"/>
      <c r="M25" s="112"/>
      <c r="N25" s="112"/>
      <c r="O25" s="112"/>
      <c r="P25" s="112"/>
      <c r="Q25" s="113"/>
      <c r="R25" s="113"/>
      <c r="S25" s="114"/>
    </row>
    <row r="26" spans="1:19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19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86"/>
      <c r="L27" s="87"/>
      <c r="M27" s="87"/>
      <c r="N27" s="87"/>
      <c r="O27" s="87"/>
      <c r="P27" s="87"/>
      <c r="Q27" s="87"/>
      <c r="R27" s="87"/>
      <c r="S27" s="88"/>
    </row>
    <row r="28" spans="1:19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89"/>
      <c r="L28" s="90" t="s">
        <v>100</v>
      </c>
      <c r="M28" s="82"/>
      <c r="N28" s="82"/>
      <c r="O28" s="82"/>
      <c r="P28" s="91"/>
      <c r="Q28" s="82"/>
      <c r="R28" s="82"/>
      <c r="S28" s="92"/>
    </row>
    <row r="29" spans="1:19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93"/>
      <c r="L29" s="94"/>
      <c r="M29" s="95"/>
      <c r="N29" s="95"/>
      <c r="O29" s="95"/>
      <c r="P29" s="95"/>
      <c r="Q29" s="95"/>
      <c r="R29" s="95"/>
      <c r="S29" s="96"/>
    </row>
    <row r="30" spans="1:19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97"/>
      <c r="L30" s="98"/>
      <c r="M30" s="99" t="s">
        <v>84</v>
      </c>
      <c r="N30" s="99" t="s">
        <v>85</v>
      </c>
      <c r="O30" s="100"/>
      <c r="P30" s="101"/>
      <c r="Q30" s="101" t="s">
        <v>86</v>
      </c>
      <c r="R30" s="101" t="s">
        <v>87</v>
      </c>
      <c r="S30" s="102"/>
    </row>
    <row r="31" spans="1:19" customFormat="1" ht="15.95" customHeight="1">
      <c r="A31" s="13"/>
      <c r="B31" s="29" t="s">
        <v>39</v>
      </c>
      <c r="C31" s="61">
        <v>5.67</v>
      </c>
      <c r="D31" s="62"/>
      <c r="E31" s="20"/>
      <c r="F31" s="7" t="s">
        <v>43</v>
      </c>
      <c r="G31" s="65">
        <v>10</v>
      </c>
      <c r="H31" s="65">
        <v>3</v>
      </c>
      <c r="I31" s="12"/>
      <c r="K31" s="89"/>
      <c r="L31" s="103" t="s">
        <v>101</v>
      </c>
      <c r="M31" s="131">
        <f>'EX Sample'!$M$31-C31</f>
        <v>-0.66999999999999993</v>
      </c>
      <c r="N31" s="131"/>
      <c r="O31" s="85"/>
      <c r="P31" s="103" t="s">
        <v>43</v>
      </c>
      <c r="Q31" s="131" t="e">
        <f>'EX Sample'!$Q$31-G31</f>
        <v>#VALUE!</v>
      </c>
      <c r="R31" s="131">
        <f>'EX Sample'!$R$31-H31</f>
        <v>-3</v>
      </c>
      <c r="S31" s="92"/>
    </row>
    <row r="32" spans="1:19" customFormat="1" ht="15.95" customHeight="1">
      <c r="A32" s="24"/>
      <c r="B32" s="29" t="s">
        <v>40</v>
      </c>
      <c r="C32" s="61">
        <v>4.66</v>
      </c>
      <c r="D32" s="62"/>
      <c r="E32" s="20"/>
      <c r="F32" s="7" t="s">
        <v>44</v>
      </c>
      <c r="G32" s="65">
        <v>10</v>
      </c>
      <c r="H32" s="65">
        <v>4</v>
      </c>
      <c r="I32" s="12"/>
      <c r="K32" s="106"/>
      <c r="L32" s="103" t="s">
        <v>102</v>
      </c>
      <c r="M32" s="131">
        <f>'EX Sample'!$M$32-C32</f>
        <v>-0.66000000000000014</v>
      </c>
      <c r="N32" s="131"/>
      <c r="O32" s="85"/>
      <c r="P32" s="103" t="s">
        <v>44</v>
      </c>
      <c r="Q32" s="131" t="e">
        <f>G32--'EX Sample'!$Q$32</f>
        <v>#VALUE!</v>
      </c>
      <c r="R32" s="131">
        <f>'EX Sample'!$R$32-H32</f>
        <v>-4</v>
      </c>
      <c r="S32" s="92"/>
    </row>
    <row r="33" spans="1:19" customFormat="1" ht="15.95" customHeight="1" thickBot="1">
      <c r="A33" s="24"/>
      <c r="B33" s="29" t="s">
        <v>41</v>
      </c>
      <c r="C33" s="61">
        <v>12.41</v>
      </c>
      <c r="D33" s="62"/>
      <c r="E33" s="20"/>
      <c r="F33" s="7" t="s">
        <v>45</v>
      </c>
      <c r="G33" s="65">
        <v>9</v>
      </c>
      <c r="H33" s="66">
        <v>12</v>
      </c>
      <c r="I33" s="12"/>
      <c r="K33" s="106"/>
      <c r="L33" s="103" t="s">
        <v>103</v>
      </c>
      <c r="M33" s="131">
        <f>'EX Sample'!$M$33-C33</f>
        <v>-2.41</v>
      </c>
      <c r="N33" s="131"/>
      <c r="O33" s="85"/>
      <c r="P33" s="103" t="s">
        <v>45</v>
      </c>
      <c r="Q33" s="131" t="e">
        <f>'EX Sample'!$Q$33-G33</f>
        <v>#VALUE!</v>
      </c>
      <c r="R33" s="131">
        <f>'EX Sample'!$R$33-H33</f>
        <v>-12</v>
      </c>
      <c r="S33" s="92"/>
    </row>
    <row r="34" spans="1:19" customFormat="1" ht="15.95" customHeight="1" thickBot="1">
      <c r="A34" s="24"/>
      <c r="B34" s="29" t="s">
        <v>27</v>
      </c>
      <c r="C34" s="61">
        <v>6.46</v>
      </c>
      <c r="D34" s="62"/>
      <c r="E34" s="20"/>
      <c r="F34" s="20"/>
      <c r="G34" s="6" t="s">
        <v>46</v>
      </c>
      <c r="H34" s="58">
        <f>SUM(H31:H33)</f>
        <v>19</v>
      </c>
      <c r="I34" s="12"/>
      <c r="K34" s="106"/>
      <c r="L34" s="103" t="s">
        <v>91</v>
      </c>
      <c r="M34" s="131">
        <f>'EX Sample'!$M$34-C34</f>
        <v>-0.20999999999999996</v>
      </c>
      <c r="N34" s="131"/>
      <c r="O34" s="85"/>
      <c r="P34" s="85"/>
      <c r="Q34" s="108" t="s">
        <v>46</v>
      </c>
      <c r="R34" s="131" t="e">
        <f>'EX Sample'!$R$34-H34</f>
        <v>#VALUE!</v>
      </c>
      <c r="S34" s="92"/>
    </row>
    <row r="35" spans="1:19" customFormat="1" ht="15.95" customHeight="1" thickBot="1">
      <c r="A35" s="24"/>
      <c r="B35" s="6" t="s">
        <v>35</v>
      </c>
      <c r="C35" s="57">
        <f>SUM(C31:C34)</f>
        <v>29.200000000000003</v>
      </c>
      <c r="D35" s="58">
        <f>SUM(D31:D34)</f>
        <v>0</v>
      </c>
      <c r="E35" s="20"/>
      <c r="F35" s="20"/>
      <c r="G35" s="20"/>
      <c r="H35" s="20"/>
      <c r="I35" s="12"/>
      <c r="K35" s="106"/>
      <c r="L35" s="108" t="s">
        <v>97</v>
      </c>
      <c r="M35" s="131">
        <f>'EX Sample'!$M$35-C35</f>
        <v>-3.9500000000000028</v>
      </c>
      <c r="N35" s="131">
        <f>'EX Sample'!$N$35-D35</f>
        <v>25.25</v>
      </c>
      <c r="O35" s="85"/>
      <c r="P35" s="85"/>
      <c r="Q35" s="85"/>
      <c r="R35" s="85"/>
      <c r="S35" s="92"/>
    </row>
    <row r="36" spans="1:19" customFormat="1" ht="15.95" customHeight="1">
      <c r="A36" s="24"/>
      <c r="E36" s="20"/>
      <c r="F36" s="20"/>
      <c r="G36" s="7" t="s">
        <v>37</v>
      </c>
      <c r="H36" s="55">
        <f>C35</f>
        <v>29.200000000000003</v>
      </c>
      <c r="I36" s="12"/>
      <c r="K36" s="106"/>
      <c r="L36" s="85"/>
      <c r="M36" s="85"/>
      <c r="N36" s="85"/>
      <c r="O36" s="85"/>
      <c r="P36" s="85"/>
      <c r="Q36" s="103" t="s">
        <v>94</v>
      </c>
      <c r="R36" s="131" t="e">
        <f>'EX Sample'!$R$36-H36</f>
        <v>#VALUE!</v>
      </c>
      <c r="S36" s="92"/>
    </row>
    <row r="37" spans="1:1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106"/>
      <c r="L37" s="85"/>
      <c r="M37" s="85"/>
      <c r="N37" s="85"/>
      <c r="O37" s="85"/>
      <c r="P37" s="85"/>
      <c r="Q37" s="109" t="s">
        <v>96</v>
      </c>
      <c r="R37" s="131" t="e">
        <f>'EX Sample'!$R$37-H37</f>
        <v>#VALUE!</v>
      </c>
      <c r="S37" s="92"/>
    </row>
    <row r="38" spans="1:1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9.5</v>
      </c>
      <c r="I38" s="12"/>
      <c r="K38" s="106"/>
      <c r="L38" s="82"/>
      <c r="M38" s="82"/>
      <c r="N38" s="82"/>
      <c r="O38" s="85"/>
      <c r="P38" s="85"/>
      <c r="Q38" s="109" t="s">
        <v>98</v>
      </c>
      <c r="R38" s="131" t="e">
        <f>'EX Sample'!$R$38-H38</f>
        <v>#VALUE!</v>
      </c>
      <c r="S38" s="92"/>
    </row>
    <row r="39" spans="1:1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38.700000000000003</v>
      </c>
      <c r="I39" s="12"/>
      <c r="K39" s="106"/>
      <c r="L39" s="85"/>
      <c r="M39" s="85"/>
      <c r="N39" s="85"/>
      <c r="O39" s="85"/>
      <c r="P39" s="85"/>
      <c r="Q39" s="110" t="s">
        <v>104</v>
      </c>
      <c r="R39" s="131" t="e">
        <f>'EX Sample'!$R$39-H39</f>
        <v>#VALUE!</v>
      </c>
      <c r="S39" s="92"/>
    </row>
    <row r="40" spans="1:1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111"/>
      <c r="L40" s="112"/>
      <c r="M40" s="112"/>
      <c r="N40" s="112"/>
      <c r="O40" s="112"/>
      <c r="P40" s="112"/>
      <c r="Q40" s="113"/>
      <c r="R40" s="113"/>
      <c r="S40" s="114"/>
    </row>
    <row r="41" spans="1:19" customFormat="1" ht="9.9499999999999993" customHeight="1" thickTop="1" thickBot="1">
      <c r="K41" s="85"/>
      <c r="L41" s="85"/>
      <c r="M41" s="85"/>
      <c r="N41" s="85"/>
      <c r="O41" s="85"/>
      <c r="P41" s="85"/>
      <c r="Q41" s="85"/>
      <c r="R41" s="85"/>
      <c r="S41" s="85"/>
    </row>
    <row r="42" spans="1:1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86"/>
      <c r="L42" s="87"/>
      <c r="M42" s="87"/>
      <c r="N42" s="87"/>
      <c r="O42" s="87"/>
      <c r="P42" s="87"/>
      <c r="Q42" s="87"/>
      <c r="R42" s="87"/>
      <c r="S42" s="88"/>
    </row>
    <row r="43" spans="1:1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89"/>
      <c r="L43" s="90" t="s">
        <v>105</v>
      </c>
      <c r="M43" s="82"/>
      <c r="N43" s="82"/>
      <c r="O43" s="82"/>
      <c r="P43" s="91"/>
      <c r="Q43" s="82"/>
      <c r="R43" s="82"/>
      <c r="S43" s="92"/>
    </row>
    <row r="44" spans="1:1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93"/>
      <c r="L44" s="94"/>
      <c r="M44" s="95"/>
      <c r="N44" s="95"/>
      <c r="O44" s="95"/>
      <c r="P44" s="95"/>
      <c r="Q44" s="95"/>
      <c r="R44" s="95"/>
      <c r="S44" s="96"/>
    </row>
    <row r="45" spans="1:1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97"/>
      <c r="L45" s="98"/>
      <c r="M45" s="99" t="s">
        <v>84</v>
      </c>
      <c r="N45" s="99" t="s">
        <v>85</v>
      </c>
      <c r="O45" s="100"/>
      <c r="P45" s="101"/>
      <c r="Q45" s="101" t="s">
        <v>86</v>
      </c>
      <c r="R45" s="101" t="s">
        <v>87</v>
      </c>
      <c r="S45" s="102"/>
    </row>
    <row r="46" spans="1:19" customFormat="1" ht="15.95" customHeight="1">
      <c r="A46" s="13"/>
      <c r="B46" s="29" t="s">
        <v>12</v>
      </c>
      <c r="C46" s="61">
        <v>20.23</v>
      </c>
      <c r="D46" s="62"/>
      <c r="E46" s="20"/>
      <c r="F46" s="7" t="s">
        <v>43</v>
      </c>
      <c r="G46" s="65">
        <v>9</v>
      </c>
      <c r="H46" s="65">
        <v>19</v>
      </c>
      <c r="I46" s="12"/>
      <c r="K46" s="89"/>
      <c r="L46" s="103" t="s">
        <v>106</v>
      </c>
      <c r="M46" s="131">
        <f>'EX Sample'!$M$46-C46</f>
        <v>-3.2300000000000004</v>
      </c>
      <c r="N46" s="131"/>
      <c r="O46" s="85"/>
      <c r="P46" s="103" t="s">
        <v>43</v>
      </c>
      <c r="Q46" s="131" t="e">
        <f>'EX Sample'!$Q$46-G46</f>
        <v>#VALUE!</v>
      </c>
      <c r="R46" s="131">
        <f>'EX Sample'!$R$46-H46</f>
        <v>-19</v>
      </c>
      <c r="S46" s="92"/>
    </row>
    <row r="47" spans="1:19" customFormat="1" ht="15.95" customHeight="1">
      <c r="A47" s="24"/>
      <c r="B47" s="29" t="s">
        <v>13</v>
      </c>
      <c r="C47" s="61">
        <v>19.760000000000002</v>
      </c>
      <c r="D47" s="62">
        <v>1</v>
      </c>
      <c r="E47" s="20"/>
      <c r="F47" s="7" t="s">
        <v>44</v>
      </c>
      <c r="G47" s="65">
        <v>10</v>
      </c>
      <c r="H47" s="65">
        <v>7</v>
      </c>
      <c r="I47" s="12"/>
      <c r="K47" s="106"/>
      <c r="L47" s="103" t="s">
        <v>107</v>
      </c>
      <c r="M47" s="131">
        <f>'EX Sample'!$M$47-C47</f>
        <v>-0.76000000000000156</v>
      </c>
      <c r="N47" s="131"/>
      <c r="O47" s="85"/>
      <c r="P47" s="103" t="s">
        <v>44</v>
      </c>
      <c r="Q47" s="131" t="e">
        <f>'EX Sample'!$Q$47-G47</f>
        <v>#VALUE!</v>
      </c>
      <c r="R47" s="131">
        <f>'EX Sample'!$R$47-H47</f>
        <v>-7</v>
      </c>
      <c r="S47" s="92"/>
    </row>
    <row r="48" spans="1:19" customFormat="1" ht="15.95" customHeight="1" thickBot="1">
      <c r="A48" s="24"/>
      <c r="B48" s="29" t="s">
        <v>14</v>
      </c>
      <c r="C48" s="61">
        <v>7.71</v>
      </c>
      <c r="D48" s="62"/>
      <c r="E48" s="20"/>
      <c r="F48" s="7" t="s">
        <v>45</v>
      </c>
      <c r="G48" s="65">
        <v>8</v>
      </c>
      <c r="H48" s="66">
        <v>13</v>
      </c>
      <c r="I48" s="12"/>
      <c r="K48" s="106"/>
      <c r="L48" s="103" t="s">
        <v>108</v>
      </c>
      <c r="M48" s="131">
        <f>'EX Sample'!$M$48-C48</f>
        <v>-0.71</v>
      </c>
      <c r="N48" s="131"/>
      <c r="O48" s="85"/>
      <c r="P48" s="103" t="s">
        <v>45</v>
      </c>
      <c r="Q48" s="131" t="e">
        <f>'EX Sample'!$Q$48-G48</f>
        <v>#VALUE!</v>
      </c>
      <c r="R48" s="131">
        <f>'EX Sample'!$R$48-H48</f>
        <v>-13</v>
      </c>
      <c r="S48" s="92"/>
    </row>
    <row r="49" spans="1:20" customFormat="1" ht="15.95" customHeight="1" thickBot="1">
      <c r="A49" s="24"/>
      <c r="B49" s="6" t="s">
        <v>35</v>
      </c>
      <c r="C49" s="57">
        <f>SUM(C46:C48)</f>
        <v>47.7</v>
      </c>
      <c r="D49" s="58">
        <f>SUM(D46:D48)</f>
        <v>1</v>
      </c>
      <c r="E49" s="20"/>
      <c r="F49" s="20"/>
      <c r="G49" s="6" t="s">
        <v>46</v>
      </c>
      <c r="H49" s="58">
        <f>SUM(H46:H48)</f>
        <v>39</v>
      </c>
      <c r="I49" s="12"/>
      <c r="K49" s="106"/>
      <c r="L49" s="108" t="s">
        <v>97</v>
      </c>
      <c r="M49" s="131">
        <f>'EX Sample'!$M$49-C49</f>
        <v>-4.7000000000000028</v>
      </c>
      <c r="N49" s="131">
        <f>D49-'EX Sample'!$N$49</f>
        <v>-42</v>
      </c>
      <c r="O49" s="85"/>
      <c r="P49" s="85"/>
      <c r="Q49" s="108" t="s">
        <v>46</v>
      </c>
      <c r="R49" s="131" t="e">
        <f>'EX Sample'!$R$49-H49</f>
        <v>#VALUE!</v>
      </c>
      <c r="S49" s="92"/>
      <c r="T49" t="s">
        <v>120</v>
      </c>
    </row>
    <row r="50" spans="1:20" customFormat="1" ht="15.95" customHeight="1">
      <c r="A50" s="24"/>
      <c r="E50" s="20"/>
      <c r="F50" s="20"/>
      <c r="G50" s="20"/>
      <c r="H50" s="20"/>
      <c r="I50" s="12"/>
      <c r="K50" s="106"/>
      <c r="L50" s="85"/>
      <c r="M50" s="85"/>
      <c r="N50" s="85"/>
      <c r="O50" s="85"/>
      <c r="P50" s="85"/>
      <c r="Q50" s="85"/>
      <c r="R50" s="85"/>
      <c r="S50" s="92"/>
      <c r="T50" s="135">
        <f>C49+C35+C23</f>
        <v>111.08000000000001</v>
      </c>
    </row>
    <row r="51" spans="1:20" customFormat="1" ht="15.95" customHeight="1" thickBot="1">
      <c r="A51" s="24"/>
      <c r="E51" s="20"/>
      <c r="F51" s="20"/>
      <c r="G51" s="7" t="s">
        <v>37</v>
      </c>
      <c r="H51" s="55">
        <f>C49</f>
        <v>47.7</v>
      </c>
      <c r="I51" s="12"/>
      <c r="K51" s="106"/>
      <c r="L51" s="85"/>
      <c r="M51" s="85"/>
      <c r="N51" s="85"/>
      <c r="O51" s="85"/>
      <c r="P51" s="85"/>
      <c r="Q51" s="103" t="s">
        <v>94</v>
      </c>
      <c r="R51" s="131" t="e">
        <f>'EX Sample'!$R$51-H51</f>
        <v>#VALUE!</v>
      </c>
      <c r="S51" s="92"/>
    </row>
    <row r="52" spans="1:20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3</v>
      </c>
      <c r="I52" s="12"/>
      <c r="K52" s="116"/>
      <c r="L52" s="87"/>
      <c r="M52" s="117" t="s">
        <v>109</v>
      </c>
      <c r="N52" s="118" t="s">
        <v>110</v>
      </c>
      <c r="O52" s="85"/>
      <c r="P52" s="85"/>
      <c r="Q52" s="109" t="s">
        <v>96</v>
      </c>
      <c r="R52" s="131" t="e">
        <f>'EX Sample'!$R$52-H52</f>
        <v>#VALUE!</v>
      </c>
      <c r="S52" s="92"/>
      <c r="T52" t="s">
        <v>119</v>
      </c>
    </row>
    <row r="53" spans="1:20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19.5</v>
      </c>
      <c r="I53" s="12"/>
      <c r="K53" s="106"/>
      <c r="L53" s="119" t="s">
        <v>109</v>
      </c>
      <c r="M53" s="120" t="s">
        <v>111</v>
      </c>
      <c r="N53" s="121" t="s">
        <v>112</v>
      </c>
      <c r="O53" s="85"/>
      <c r="P53" s="85"/>
      <c r="Q53" s="109" t="s">
        <v>98</v>
      </c>
      <c r="R53" s="131" t="e">
        <f>'EX Sample'!$R$53-H53</f>
        <v>#VALUE!</v>
      </c>
      <c r="S53" s="92"/>
      <c r="T53" s="145">
        <f>H49+H34+H19</f>
        <v>63</v>
      </c>
    </row>
    <row r="54" spans="1:20" customFormat="1" ht="15.95" customHeight="1" thickBot="1">
      <c r="A54" s="24"/>
      <c r="B54" s="38" t="s">
        <v>21</v>
      </c>
      <c r="C54" s="60">
        <f>H24+H39+H54</f>
        <v>145.57999999999998</v>
      </c>
      <c r="D54" s="59" t="e">
        <f>IF(SCOR&lt;=D74,"MA",IF(SCOR&lt;=D75,"EX",IF(SCOR&lt;=D76,"SS",IF(SCOR&lt;=D77,"MM","NV"))))</f>
        <v>#N/A</v>
      </c>
      <c r="E54" s="20"/>
      <c r="F54" s="8"/>
      <c r="G54" s="30" t="s">
        <v>16</v>
      </c>
      <c r="H54" s="57">
        <f>SUM(H51:H53)</f>
        <v>70.2</v>
      </c>
      <c r="I54" s="12"/>
      <c r="K54" s="106"/>
      <c r="L54" s="119" t="s">
        <v>113</v>
      </c>
      <c r="M54" s="122" t="e">
        <f>R24+R39+R54</f>
        <v>#VALUE!</v>
      </c>
      <c r="N54" s="123" t="str">
        <f>IF(SCOR&lt;=N74,"MA",IF(SCOR&lt;=N75,"EX",IF(SCOR&lt;=N76,"SS",IF(SCOR&lt;=N77,"MM","NV"))))</f>
        <v>MA</v>
      </c>
      <c r="O54" s="85"/>
      <c r="P54" s="85"/>
      <c r="Q54" s="110" t="s">
        <v>114</v>
      </c>
      <c r="R54" s="131" t="e">
        <f>'EX Sample'!$R$54-H54</f>
        <v>#VALUE!</v>
      </c>
      <c r="S54" s="92"/>
    </row>
    <row r="55" spans="1:20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111"/>
      <c r="L55" s="112"/>
      <c r="M55" s="112"/>
      <c r="N55" s="114"/>
      <c r="O55" s="112"/>
      <c r="P55" s="112"/>
      <c r="Q55" s="113"/>
      <c r="R55" s="113"/>
      <c r="S55" s="114"/>
    </row>
    <row r="56" spans="1:20" customFormat="1" ht="13.5" thickTop="1"/>
    <row r="57" spans="1:20" customFormat="1" ht="14.1" customHeight="1"/>
    <row r="58" spans="1:20" customFormat="1" ht="12.75"/>
    <row r="59" spans="1:20" customFormat="1" ht="15.95" customHeight="1"/>
    <row r="60" spans="1:20" customFormat="1" ht="15.95" customHeight="1"/>
    <row r="61" spans="1:20" customFormat="1" ht="15.95" customHeight="1"/>
    <row r="62" spans="1:20" customFormat="1" ht="15.95" customHeight="1"/>
    <row r="63" spans="1:20" customFormat="1" ht="15.95" customHeight="1" thickBot="1"/>
    <row r="64" spans="1:20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91"/>
  <sheetViews>
    <sheetView topLeftCell="A28" workbookViewId="0">
      <selection activeCell="T49" sqref="T49:T53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19" ht="15">
      <c r="B1" s="2" t="s">
        <v>42</v>
      </c>
      <c r="C1" s="2"/>
      <c r="D1" s="2"/>
      <c r="E1" s="2"/>
      <c r="F1" s="2"/>
      <c r="G1" s="2"/>
      <c r="H1" s="2"/>
      <c r="I1" s="2"/>
      <c r="K1" s="82"/>
      <c r="L1" s="124" t="s">
        <v>42</v>
      </c>
      <c r="M1" s="124"/>
      <c r="N1" s="124"/>
      <c r="O1" s="124"/>
      <c r="P1" s="124"/>
      <c r="Q1" s="124"/>
      <c r="R1" s="124"/>
      <c r="S1" s="124"/>
    </row>
    <row r="2" spans="1:19" ht="15">
      <c r="B2" s="2" t="s">
        <v>52</v>
      </c>
      <c r="C2" s="2"/>
      <c r="D2" s="2"/>
      <c r="E2" s="2"/>
      <c r="F2" s="2"/>
      <c r="G2" s="2"/>
      <c r="H2" s="2"/>
      <c r="I2" s="2"/>
      <c r="K2" s="82"/>
      <c r="L2" s="124" t="s">
        <v>79</v>
      </c>
      <c r="M2" s="124"/>
      <c r="N2" s="124"/>
      <c r="O2" s="124"/>
      <c r="P2" s="124"/>
      <c r="Q2" s="124"/>
      <c r="R2" s="124"/>
      <c r="S2" s="124"/>
    </row>
    <row r="3" spans="1:19" ht="6" customHeight="1">
      <c r="B3" s="2"/>
      <c r="C3" s="2"/>
      <c r="D3" s="2"/>
      <c r="E3" s="2"/>
      <c r="F3" s="2"/>
      <c r="G3" s="2"/>
      <c r="H3" s="2"/>
      <c r="I3" s="2"/>
      <c r="K3" s="82"/>
      <c r="L3" s="124"/>
      <c r="M3" s="124"/>
      <c r="N3" s="124"/>
      <c r="O3" s="124"/>
      <c r="P3" s="124"/>
      <c r="Q3" s="124"/>
      <c r="R3" s="124"/>
      <c r="S3" s="124"/>
    </row>
    <row r="4" spans="1:19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  <c r="K4" s="82"/>
      <c r="L4" s="125" t="s">
        <v>51</v>
      </c>
      <c r="M4" s="80"/>
      <c r="N4" s="81"/>
      <c r="O4" s="81"/>
      <c r="P4" s="82"/>
      <c r="Q4" s="126" t="s">
        <v>80</v>
      </c>
      <c r="R4" s="80"/>
      <c r="S4" s="82"/>
    </row>
    <row r="5" spans="1:19" ht="15.95" customHeight="1">
      <c r="B5" s="31" t="s">
        <v>47</v>
      </c>
      <c r="C5" s="73" t="s">
        <v>72</v>
      </c>
      <c r="D5" s="74"/>
      <c r="E5" s="74"/>
      <c r="F5" s="3"/>
      <c r="G5"/>
      <c r="H5"/>
      <c r="K5" s="82"/>
      <c r="L5" s="125" t="s">
        <v>47</v>
      </c>
      <c r="M5" s="80"/>
      <c r="N5" s="81"/>
      <c r="O5" s="81"/>
      <c r="P5" s="82"/>
      <c r="Q5" s="85"/>
      <c r="R5" s="85"/>
      <c r="S5" s="82"/>
    </row>
    <row r="6" spans="1:19" ht="15.95" customHeight="1">
      <c r="B6" s="31" t="s">
        <v>48</v>
      </c>
      <c r="C6" s="73" t="s">
        <v>73</v>
      </c>
      <c r="D6" s="74"/>
      <c r="E6" s="74"/>
      <c r="F6" s="3"/>
      <c r="G6"/>
      <c r="H6"/>
      <c r="K6" s="82"/>
      <c r="L6" s="125" t="s">
        <v>48</v>
      </c>
      <c r="M6" s="80"/>
      <c r="N6" s="81"/>
      <c r="O6" s="81"/>
      <c r="P6" s="82"/>
      <c r="Q6" s="85"/>
      <c r="R6" s="85"/>
      <c r="S6" s="82"/>
    </row>
    <row r="7" spans="1:19" ht="15.95" customHeight="1">
      <c r="B7" s="31" t="s">
        <v>49</v>
      </c>
      <c r="C7" s="73" t="s">
        <v>74</v>
      </c>
      <c r="D7" s="74"/>
      <c r="E7" s="74"/>
      <c r="F7" s="32"/>
      <c r="G7"/>
      <c r="H7"/>
      <c r="K7" s="82"/>
      <c r="L7" s="125" t="s">
        <v>49</v>
      </c>
      <c r="M7" s="80"/>
      <c r="N7" s="81"/>
      <c r="O7" s="81"/>
      <c r="P7" s="127"/>
      <c r="Q7" s="85"/>
      <c r="R7" s="85"/>
      <c r="S7" s="82"/>
    </row>
    <row r="8" spans="1:19" ht="15.95" customHeight="1">
      <c r="B8" s="31" t="s">
        <v>50</v>
      </c>
      <c r="C8" s="78" t="s">
        <v>75</v>
      </c>
      <c r="D8" s="74"/>
      <c r="E8" s="74"/>
      <c r="F8" s="32"/>
      <c r="G8"/>
      <c r="H8"/>
      <c r="K8" s="82"/>
      <c r="L8" s="125" t="s">
        <v>50</v>
      </c>
      <c r="M8" s="80"/>
      <c r="N8" s="81"/>
      <c r="O8" s="81"/>
      <c r="P8" s="127"/>
      <c r="Q8" s="85"/>
      <c r="R8" s="85"/>
      <c r="S8" s="82"/>
    </row>
    <row r="9" spans="1:19" ht="3.95" customHeight="1" thickBot="1">
      <c r="B9" s="31"/>
      <c r="C9" s="3"/>
      <c r="D9" s="3"/>
      <c r="E9" s="3"/>
      <c r="F9" s="32"/>
      <c r="G9"/>
      <c r="H9"/>
      <c r="K9" s="82"/>
      <c r="L9" s="125"/>
      <c r="M9" s="82"/>
      <c r="N9" s="82"/>
      <c r="O9" s="82"/>
      <c r="P9" s="127"/>
      <c r="Q9" s="85"/>
      <c r="R9" s="85"/>
      <c r="S9" s="82"/>
    </row>
    <row r="10" spans="1:19" ht="18" customHeight="1" thickBot="1">
      <c r="B10" s="31" t="s">
        <v>1</v>
      </c>
      <c r="C10" s="129" t="s">
        <v>56</v>
      </c>
      <c r="D10" s="71" t="s">
        <v>0</v>
      </c>
      <c r="F10" s="31" t="s">
        <v>17</v>
      </c>
      <c r="G10" s="130">
        <v>39888</v>
      </c>
      <c r="H10" s="20"/>
      <c r="K10" s="82"/>
      <c r="L10" s="125" t="s">
        <v>81</v>
      </c>
      <c r="M10" s="83"/>
      <c r="N10" s="128" t="s">
        <v>0</v>
      </c>
      <c r="O10" s="82"/>
      <c r="P10" s="125" t="s">
        <v>82</v>
      </c>
      <c r="Q10" s="84"/>
      <c r="R10" s="85"/>
      <c r="S10" s="82"/>
    </row>
    <row r="11" spans="1:19" ht="9.9499999999999993" customHeight="1" thickBot="1">
      <c r="F11"/>
      <c r="G11"/>
      <c r="H11"/>
      <c r="K11" s="82"/>
      <c r="L11" s="82"/>
      <c r="M11" s="82"/>
      <c r="N11" s="82"/>
      <c r="O11" s="82"/>
      <c r="P11" s="85"/>
      <c r="Q11" s="85"/>
      <c r="R11" s="85"/>
      <c r="S11" s="82"/>
    </row>
    <row r="12" spans="1:1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86"/>
      <c r="L12" s="87"/>
      <c r="M12" s="87"/>
      <c r="N12" s="87"/>
      <c r="O12" s="87"/>
      <c r="P12" s="87"/>
      <c r="Q12" s="87"/>
      <c r="R12" s="87"/>
      <c r="S12" s="88"/>
    </row>
    <row r="13" spans="1:1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89"/>
      <c r="L13" s="90" t="s">
        <v>83</v>
      </c>
      <c r="M13" s="82"/>
      <c r="N13" s="82"/>
      <c r="O13" s="82"/>
      <c r="P13" s="91"/>
      <c r="Q13" s="82"/>
      <c r="R13" s="82"/>
      <c r="S13" s="92"/>
    </row>
    <row r="14" spans="1:1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93"/>
      <c r="L14" s="94"/>
      <c r="M14" s="95"/>
      <c r="N14" s="95"/>
      <c r="O14" s="95"/>
      <c r="P14" s="95"/>
      <c r="Q14" s="95"/>
      <c r="R14" s="95"/>
      <c r="S14" s="96"/>
    </row>
    <row r="15" spans="1:1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97"/>
      <c r="L15" s="98"/>
      <c r="M15" s="99" t="s">
        <v>84</v>
      </c>
      <c r="N15" s="99" t="s">
        <v>85</v>
      </c>
      <c r="O15" s="100"/>
      <c r="P15" s="101"/>
      <c r="Q15" s="101" t="s">
        <v>86</v>
      </c>
      <c r="R15" s="101" t="s">
        <v>87</v>
      </c>
      <c r="S15" s="102"/>
    </row>
    <row r="16" spans="1:19" ht="15.95" customHeight="1">
      <c r="A16" s="13"/>
      <c r="B16" s="29" t="s">
        <v>24</v>
      </c>
      <c r="C16" s="61">
        <v>2.97</v>
      </c>
      <c r="D16" s="62"/>
      <c r="E16" s="20"/>
      <c r="F16" s="7" t="s">
        <v>43</v>
      </c>
      <c r="G16" s="65">
        <v>10</v>
      </c>
      <c r="H16" s="65">
        <v>0</v>
      </c>
      <c r="I16" s="12"/>
      <c r="K16" s="89"/>
      <c r="L16" s="103" t="s">
        <v>88</v>
      </c>
      <c r="M16" s="131">
        <f>'EX Sample'!$M$16-C16</f>
        <v>-0.2200000000000002</v>
      </c>
      <c r="N16" s="105"/>
      <c r="O16" s="85"/>
      <c r="P16" s="103" t="s">
        <v>43</v>
      </c>
      <c r="Q16" s="131" t="e">
        <f>'EX Sample'!$Q$16-G16</f>
        <v>#VALUE!</v>
      </c>
      <c r="R16" s="131">
        <f>'EX Sample'!$R$16-H16</f>
        <v>0</v>
      </c>
      <c r="S16" s="92"/>
    </row>
    <row r="17" spans="1:19" s="8" customFormat="1" ht="15.95" customHeight="1">
      <c r="A17" s="24"/>
      <c r="B17" s="29" t="s">
        <v>25</v>
      </c>
      <c r="C17" s="61">
        <v>2.65</v>
      </c>
      <c r="D17" s="62"/>
      <c r="E17" s="20"/>
      <c r="F17" s="7" t="s">
        <v>44</v>
      </c>
      <c r="G17" s="65">
        <v>10</v>
      </c>
      <c r="H17" s="65">
        <v>1</v>
      </c>
      <c r="I17" s="12"/>
      <c r="K17" s="106"/>
      <c r="L17" s="103" t="s">
        <v>89</v>
      </c>
      <c r="M17" s="131">
        <f>'EX Sample'!$M$17-C17</f>
        <v>0.10000000000000009</v>
      </c>
      <c r="N17" s="105"/>
      <c r="O17" s="85"/>
      <c r="P17" s="103" t="s">
        <v>44</v>
      </c>
      <c r="Q17" s="131" t="e">
        <f>'EX Sample'!$Q$17-G17</f>
        <v>#VALUE!</v>
      </c>
      <c r="R17" s="131">
        <f>'EX Sample'!$R$17-H17</f>
        <v>-1</v>
      </c>
      <c r="S17" s="92"/>
    </row>
    <row r="18" spans="1:19" s="8" customFormat="1" ht="15.95" customHeight="1" thickBot="1">
      <c r="A18" s="24"/>
      <c r="B18" s="29" t="s">
        <v>26</v>
      </c>
      <c r="C18" s="61">
        <v>2.64</v>
      </c>
      <c r="D18" s="62"/>
      <c r="E18" s="20"/>
      <c r="F18" s="7" t="s">
        <v>45</v>
      </c>
      <c r="G18" s="65">
        <v>9</v>
      </c>
      <c r="H18" s="66">
        <v>8</v>
      </c>
      <c r="I18" s="12"/>
      <c r="K18" s="106"/>
      <c r="L18" s="103" t="s">
        <v>90</v>
      </c>
      <c r="M18" s="131">
        <f>'EX Sample'!$M$18-C18</f>
        <v>0.10999999999999988</v>
      </c>
      <c r="N18" s="105"/>
      <c r="O18" s="85"/>
      <c r="P18" s="103" t="s">
        <v>45</v>
      </c>
      <c r="Q18" s="131" t="e">
        <f>'EX Sample'!$Q$18-G18</f>
        <v>#VALUE!</v>
      </c>
      <c r="R18" s="131">
        <f>'EX Sample'!$R$18-H18</f>
        <v>-8</v>
      </c>
      <c r="S18" s="92"/>
    </row>
    <row r="19" spans="1:19" s="8" customFormat="1" ht="15.95" customHeight="1" thickBot="1">
      <c r="A19" s="24"/>
      <c r="B19" s="29" t="s">
        <v>27</v>
      </c>
      <c r="C19" s="61">
        <v>7.73</v>
      </c>
      <c r="D19" s="62"/>
      <c r="E19" s="20"/>
      <c r="F19" s="20"/>
      <c r="G19" s="6" t="s">
        <v>46</v>
      </c>
      <c r="H19" s="58">
        <f>SUM(H16:H18)</f>
        <v>9</v>
      </c>
      <c r="I19" s="12"/>
      <c r="K19" s="106"/>
      <c r="L19" s="103" t="s">
        <v>91</v>
      </c>
      <c r="M19" s="131">
        <f>'EX Sample'!$M$19-C19</f>
        <v>-1.2300000000000004</v>
      </c>
      <c r="N19" s="105"/>
      <c r="O19" s="85"/>
      <c r="P19" s="85"/>
      <c r="Q19" s="108" t="s">
        <v>46</v>
      </c>
      <c r="R19" s="131" t="e">
        <f>'EX Sample'!$R$19-H19</f>
        <v>#VALUE!</v>
      </c>
      <c r="S19" s="92"/>
    </row>
    <row r="20" spans="1:19" s="8" customFormat="1" ht="15.95" customHeight="1">
      <c r="A20" s="24"/>
      <c r="B20" s="29" t="s">
        <v>28</v>
      </c>
      <c r="C20" s="61">
        <v>3.85</v>
      </c>
      <c r="D20" s="62"/>
      <c r="E20" s="20"/>
      <c r="F20" s="20"/>
      <c r="G20" s="20"/>
      <c r="H20" s="41"/>
      <c r="I20" s="12"/>
      <c r="K20" s="106"/>
      <c r="L20" s="103" t="s">
        <v>92</v>
      </c>
      <c r="M20" s="131">
        <f>'EX Sample'!$M$20-C20</f>
        <v>-0.35000000000000009</v>
      </c>
      <c r="N20" s="105"/>
      <c r="O20" s="85"/>
      <c r="P20" s="85"/>
      <c r="Q20" s="85"/>
      <c r="R20" s="99"/>
      <c r="S20" s="92"/>
    </row>
    <row r="21" spans="1:19" s="8" customFormat="1" ht="15.95" customHeight="1">
      <c r="A21" s="24"/>
      <c r="B21" s="29" t="s">
        <v>29</v>
      </c>
      <c r="C21" s="61">
        <v>7.43</v>
      </c>
      <c r="D21" s="62"/>
      <c r="E21" s="20"/>
      <c r="F21" s="20"/>
      <c r="G21" s="7" t="s">
        <v>37</v>
      </c>
      <c r="H21" s="55">
        <f>C23</f>
        <v>33.36</v>
      </c>
      <c r="I21" s="12"/>
      <c r="K21" s="106"/>
      <c r="L21" s="103" t="s">
        <v>93</v>
      </c>
      <c r="M21" s="131">
        <f>'EX Sample'!$M$21-C21</f>
        <v>-0.52999999999999936</v>
      </c>
      <c r="N21" s="105"/>
      <c r="O21" s="85"/>
      <c r="P21" s="85"/>
      <c r="Q21" s="103" t="s">
        <v>94</v>
      </c>
      <c r="R21" s="131" t="e">
        <f>'EX Sample'!$R$21-H21</f>
        <v>#VALUE!</v>
      </c>
      <c r="S21" s="92"/>
    </row>
    <row r="22" spans="1:19" s="8" customFormat="1" ht="15.95" customHeight="1" thickBot="1">
      <c r="A22" s="24"/>
      <c r="B22" s="29" t="s">
        <v>30</v>
      </c>
      <c r="C22" s="63">
        <v>6.09</v>
      </c>
      <c r="D22" s="64"/>
      <c r="E22" s="20"/>
      <c r="G22" s="17" t="s">
        <v>18</v>
      </c>
      <c r="H22" s="55">
        <f>D23*3</f>
        <v>0</v>
      </c>
      <c r="I22" s="12"/>
      <c r="K22" s="106"/>
      <c r="L22" s="103" t="s">
        <v>95</v>
      </c>
      <c r="M22" s="131">
        <f>'EX Sample'!$M$22-C22</f>
        <v>-1.0899999999999999</v>
      </c>
      <c r="N22" s="107"/>
      <c r="O22" s="85"/>
      <c r="P22" s="85"/>
      <c r="Q22" s="109" t="s">
        <v>96</v>
      </c>
      <c r="R22" s="131" t="e">
        <f>-'EX Sample'!$R$22-H22</f>
        <v>#VALUE!</v>
      </c>
      <c r="S22" s="92"/>
    </row>
    <row r="23" spans="1:19" s="8" customFormat="1" ht="15.95" customHeight="1" thickBot="1">
      <c r="A23" s="24"/>
      <c r="B23" s="6" t="s">
        <v>35</v>
      </c>
      <c r="C23" s="57">
        <f>SUM(C16:C22)</f>
        <v>33.36</v>
      </c>
      <c r="D23" s="58">
        <f>SUM(D16:D22)</f>
        <v>0</v>
      </c>
      <c r="E23" s="20"/>
      <c r="G23" s="17" t="s">
        <v>19</v>
      </c>
      <c r="H23" s="56">
        <f>H19/2</f>
        <v>4.5</v>
      </c>
      <c r="I23" s="12"/>
      <c r="K23" s="106"/>
      <c r="L23" s="108" t="s">
        <v>97</v>
      </c>
      <c r="M23" s="131">
        <f>C23-'EX Sample'!$M$23</f>
        <v>3.2100000000000009</v>
      </c>
      <c r="N23" s="104">
        <f>D23-'EX Sample'!$N$23</f>
        <v>-30.15</v>
      </c>
      <c r="O23" s="85"/>
      <c r="P23" s="85"/>
      <c r="Q23" s="109" t="s">
        <v>98</v>
      </c>
      <c r="R23" s="131" t="e">
        <f>'EX Sample'!$R$23-H23</f>
        <v>#VALUE!</v>
      </c>
      <c r="S23" s="92"/>
    </row>
    <row r="24" spans="1:19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37.86</v>
      </c>
      <c r="I24" s="12"/>
      <c r="K24" s="106"/>
      <c r="L24" s="85"/>
      <c r="M24" s="85"/>
      <c r="N24" s="85"/>
      <c r="O24" s="85"/>
      <c r="P24" s="85"/>
      <c r="Q24" s="110" t="s">
        <v>99</v>
      </c>
      <c r="R24" s="131" t="e">
        <f>'EX Sample'!$R$24-H24</f>
        <v>#VALUE!</v>
      </c>
      <c r="S24" s="92"/>
    </row>
    <row r="25" spans="1:19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111"/>
      <c r="L25" s="112"/>
      <c r="M25" s="112"/>
      <c r="N25" s="112"/>
      <c r="O25" s="112"/>
      <c r="P25" s="112"/>
      <c r="Q25" s="113"/>
      <c r="R25" s="113"/>
      <c r="S25" s="114"/>
    </row>
    <row r="26" spans="1:19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19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86"/>
      <c r="L27" s="87"/>
      <c r="M27" s="87"/>
      <c r="N27" s="87"/>
      <c r="O27" s="87"/>
      <c r="P27" s="87"/>
      <c r="Q27" s="87"/>
      <c r="R27" s="87"/>
      <c r="S27" s="88"/>
    </row>
    <row r="28" spans="1:19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89"/>
      <c r="L28" s="90" t="s">
        <v>100</v>
      </c>
      <c r="M28" s="82"/>
      <c r="N28" s="82"/>
      <c r="O28" s="82"/>
      <c r="P28" s="91"/>
      <c r="Q28" s="82"/>
      <c r="R28" s="82"/>
      <c r="S28" s="92"/>
    </row>
    <row r="29" spans="1:19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93"/>
      <c r="L29" s="94"/>
      <c r="M29" s="95"/>
      <c r="N29" s="95"/>
      <c r="O29" s="95"/>
      <c r="P29" s="95"/>
      <c r="Q29" s="95"/>
      <c r="R29" s="95"/>
      <c r="S29" s="96"/>
    </row>
    <row r="30" spans="1:19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97"/>
      <c r="L30" s="98"/>
      <c r="M30" s="99" t="s">
        <v>84</v>
      </c>
      <c r="N30" s="99" t="s">
        <v>85</v>
      </c>
      <c r="O30" s="100"/>
      <c r="P30" s="101"/>
      <c r="Q30" s="101" t="s">
        <v>86</v>
      </c>
      <c r="R30" s="101" t="s">
        <v>87</v>
      </c>
      <c r="S30" s="102"/>
    </row>
    <row r="31" spans="1:19" customFormat="1" ht="15.95" customHeight="1">
      <c r="A31" s="13"/>
      <c r="B31" s="29" t="s">
        <v>39</v>
      </c>
      <c r="C31" s="61">
        <v>5.19</v>
      </c>
      <c r="D31" s="62"/>
      <c r="E31" s="20"/>
      <c r="F31" s="7" t="s">
        <v>43</v>
      </c>
      <c r="G31" s="65">
        <v>10</v>
      </c>
      <c r="H31" s="65">
        <v>3</v>
      </c>
      <c r="I31" s="12"/>
      <c r="K31" s="89"/>
      <c r="L31" s="103" t="s">
        <v>101</v>
      </c>
      <c r="M31" s="131">
        <f>'EX Sample'!$M$31-C31</f>
        <v>-0.19000000000000039</v>
      </c>
      <c r="N31" s="131"/>
      <c r="O31" s="85"/>
      <c r="P31" s="103" t="s">
        <v>43</v>
      </c>
      <c r="Q31" s="131" t="e">
        <f>'EX Sample'!$Q$31-G31</f>
        <v>#VALUE!</v>
      </c>
      <c r="R31" s="131">
        <f>'EX Sample'!$R$31-H31</f>
        <v>-3</v>
      </c>
      <c r="S31" s="92"/>
    </row>
    <row r="32" spans="1:19" customFormat="1" ht="15.95" customHeight="1">
      <c r="A32" s="24"/>
      <c r="B32" s="29" t="s">
        <v>40</v>
      </c>
      <c r="C32" s="61">
        <v>4.8499999999999996</v>
      </c>
      <c r="D32" s="62"/>
      <c r="E32" s="20"/>
      <c r="F32" s="7" t="s">
        <v>44</v>
      </c>
      <c r="G32" s="65">
        <v>10</v>
      </c>
      <c r="H32" s="65">
        <v>1</v>
      </c>
      <c r="I32" s="12"/>
      <c r="K32" s="106"/>
      <c r="L32" s="103" t="s">
        <v>102</v>
      </c>
      <c r="M32" s="131">
        <f>'EX Sample'!$M$32-C32</f>
        <v>-0.84999999999999964</v>
      </c>
      <c r="N32" s="131"/>
      <c r="O32" s="85"/>
      <c r="P32" s="103" t="s">
        <v>44</v>
      </c>
      <c r="Q32" s="131" t="e">
        <f>G32--'EX Sample'!$Q$32</f>
        <v>#VALUE!</v>
      </c>
      <c r="R32" s="131">
        <f>'EX Sample'!$R$32-H32</f>
        <v>-1</v>
      </c>
      <c r="S32" s="92"/>
    </row>
    <row r="33" spans="1:19" customFormat="1" ht="15.95" customHeight="1" thickBot="1">
      <c r="A33" s="24"/>
      <c r="B33" s="29" t="s">
        <v>41</v>
      </c>
      <c r="C33" s="61">
        <v>12</v>
      </c>
      <c r="D33" s="62"/>
      <c r="E33" s="20"/>
      <c r="F33" s="7" t="s">
        <v>45</v>
      </c>
      <c r="G33" s="65">
        <v>10</v>
      </c>
      <c r="H33" s="66">
        <v>4</v>
      </c>
      <c r="I33" s="12"/>
      <c r="K33" s="106"/>
      <c r="L33" s="103" t="s">
        <v>103</v>
      </c>
      <c r="M33" s="131">
        <f>'EX Sample'!$M$33-C33</f>
        <v>-2</v>
      </c>
      <c r="N33" s="131"/>
      <c r="O33" s="85"/>
      <c r="P33" s="103" t="s">
        <v>45</v>
      </c>
      <c r="Q33" s="131" t="e">
        <f>'EX Sample'!$Q$33-G33</f>
        <v>#VALUE!</v>
      </c>
      <c r="R33" s="131">
        <f>'EX Sample'!$R$33-H33</f>
        <v>-4</v>
      </c>
      <c r="S33" s="92"/>
    </row>
    <row r="34" spans="1:19" customFormat="1" ht="15.95" customHeight="1" thickBot="1">
      <c r="A34" s="24"/>
      <c r="B34" s="29" t="s">
        <v>27</v>
      </c>
      <c r="C34" s="61">
        <v>6.03</v>
      </c>
      <c r="D34" s="62"/>
      <c r="E34" s="20"/>
      <c r="F34" s="20"/>
      <c r="G34" s="6" t="s">
        <v>46</v>
      </c>
      <c r="H34" s="58">
        <f>SUM(H31:H33)</f>
        <v>8</v>
      </c>
      <c r="I34" s="12"/>
      <c r="K34" s="106"/>
      <c r="L34" s="103" t="s">
        <v>91</v>
      </c>
      <c r="M34" s="131">
        <f>'EX Sample'!$M$34-C34</f>
        <v>0.21999999999999975</v>
      </c>
      <c r="N34" s="131"/>
      <c r="O34" s="85"/>
      <c r="P34" s="85"/>
      <c r="Q34" s="108" t="s">
        <v>46</v>
      </c>
      <c r="R34" s="131" t="e">
        <f>'EX Sample'!$R$34-H34</f>
        <v>#VALUE!</v>
      </c>
      <c r="S34" s="92"/>
    </row>
    <row r="35" spans="1:19" customFormat="1" ht="15.95" customHeight="1" thickBot="1">
      <c r="A35" s="24"/>
      <c r="B35" s="6" t="s">
        <v>35</v>
      </c>
      <c r="C35" s="57">
        <f>SUM(C31:C34)</f>
        <v>28.07</v>
      </c>
      <c r="D35" s="58">
        <f>SUM(D31:D34)</f>
        <v>0</v>
      </c>
      <c r="E35" s="20"/>
      <c r="F35" s="20"/>
      <c r="G35" s="20"/>
      <c r="H35" s="20"/>
      <c r="I35" s="12"/>
      <c r="K35" s="106"/>
      <c r="L35" s="108" t="s">
        <v>97</v>
      </c>
      <c r="M35" s="131">
        <f>'EX Sample'!$M$35-C35</f>
        <v>-2.8200000000000003</v>
      </c>
      <c r="N35" s="131">
        <f>'EX Sample'!$N$35-D35</f>
        <v>25.25</v>
      </c>
      <c r="O35" s="85"/>
      <c r="P35" s="85"/>
      <c r="Q35" s="85"/>
      <c r="R35" s="85"/>
      <c r="S35" s="92"/>
    </row>
    <row r="36" spans="1:19" customFormat="1" ht="15.95" customHeight="1">
      <c r="A36" s="24"/>
      <c r="E36" s="20"/>
      <c r="F36" s="20"/>
      <c r="G36" s="7" t="s">
        <v>37</v>
      </c>
      <c r="H36" s="55">
        <f>C35</f>
        <v>28.07</v>
      </c>
      <c r="I36" s="12"/>
      <c r="K36" s="106"/>
      <c r="L36" s="85"/>
      <c r="M36" s="85"/>
      <c r="N36" s="85"/>
      <c r="O36" s="85"/>
      <c r="P36" s="85"/>
      <c r="Q36" s="103" t="s">
        <v>94</v>
      </c>
      <c r="R36" s="131" t="e">
        <f>'EX Sample'!$R$36-H36</f>
        <v>#VALUE!</v>
      </c>
      <c r="S36" s="92"/>
    </row>
    <row r="37" spans="1:1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106"/>
      <c r="L37" s="85"/>
      <c r="M37" s="85"/>
      <c r="N37" s="85"/>
      <c r="O37" s="85"/>
      <c r="P37" s="85"/>
      <c r="Q37" s="109" t="s">
        <v>96</v>
      </c>
      <c r="R37" s="131" t="e">
        <f>'EX Sample'!$R$37-H37</f>
        <v>#VALUE!</v>
      </c>
      <c r="S37" s="92"/>
    </row>
    <row r="38" spans="1:1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4</v>
      </c>
      <c r="I38" s="12"/>
      <c r="K38" s="106"/>
      <c r="L38" s="82"/>
      <c r="M38" s="82"/>
      <c r="N38" s="82"/>
      <c r="O38" s="85"/>
      <c r="P38" s="85"/>
      <c r="Q38" s="109" t="s">
        <v>98</v>
      </c>
      <c r="R38" s="131" t="e">
        <f>'EX Sample'!$R$38-H38</f>
        <v>#VALUE!</v>
      </c>
      <c r="S38" s="92"/>
    </row>
    <row r="39" spans="1:1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32.07</v>
      </c>
      <c r="I39" s="12"/>
      <c r="K39" s="106"/>
      <c r="L39" s="85"/>
      <c r="M39" s="85"/>
      <c r="N39" s="85"/>
      <c r="O39" s="85"/>
      <c r="P39" s="85"/>
      <c r="Q39" s="110" t="s">
        <v>104</v>
      </c>
      <c r="R39" s="131" t="e">
        <f>'EX Sample'!$R$39-H39</f>
        <v>#VALUE!</v>
      </c>
      <c r="S39" s="92"/>
    </row>
    <row r="40" spans="1:1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111"/>
      <c r="L40" s="112"/>
      <c r="M40" s="112"/>
      <c r="N40" s="112"/>
      <c r="O40" s="112"/>
      <c r="P40" s="112"/>
      <c r="Q40" s="113"/>
      <c r="R40" s="113"/>
      <c r="S40" s="114"/>
    </row>
    <row r="41" spans="1:19" customFormat="1" ht="9.9499999999999993" customHeight="1" thickTop="1" thickBot="1">
      <c r="K41" s="85"/>
      <c r="L41" s="85"/>
      <c r="M41" s="85"/>
      <c r="N41" s="85"/>
      <c r="O41" s="85"/>
      <c r="P41" s="85"/>
      <c r="Q41" s="85"/>
      <c r="R41" s="85"/>
      <c r="S41" s="85"/>
    </row>
    <row r="42" spans="1:1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86"/>
      <c r="L42" s="87"/>
      <c r="M42" s="87"/>
      <c r="N42" s="87"/>
      <c r="O42" s="87"/>
      <c r="P42" s="87"/>
      <c r="Q42" s="87"/>
      <c r="R42" s="87"/>
      <c r="S42" s="88"/>
    </row>
    <row r="43" spans="1:1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89"/>
      <c r="L43" s="90" t="s">
        <v>105</v>
      </c>
      <c r="M43" s="82"/>
      <c r="N43" s="82"/>
      <c r="O43" s="82"/>
      <c r="P43" s="91"/>
      <c r="Q43" s="82"/>
      <c r="R43" s="82"/>
      <c r="S43" s="92"/>
    </row>
    <row r="44" spans="1:1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93"/>
      <c r="L44" s="94"/>
      <c r="M44" s="95"/>
      <c r="N44" s="95"/>
      <c r="O44" s="95"/>
      <c r="P44" s="95"/>
      <c r="Q44" s="95"/>
      <c r="R44" s="95"/>
      <c r="S44" s="96"/>
    </row>
    <row r="45" spans="1:1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97"/>
      <c r="L45" s="98"/>
      <c r="M45" s="99" t="s">
        <v>84</v>
      </c>
      <c r="N45" s="99" t="s">
        <v>85</v>
      </c>
      <c r="O45" s="100"/>
      <c r="P45" s="101"/>
      <c r="Q45" s="101" t="s">
        <v>86</v>
      </c>
      <c r="R45" s="101" t="s">
        <v>87</v>
      </c>
      <c r="S45" s="102"/>
    </row>
    <row r="46" spans="1:19" customFormat="1" ht="15.95" customHeight="1">
      <c r="A46" s="13"/>
      <c r="B46" s="29" t="s">
        <v>12</v>
      </c>
      <c r="C46" s="61">
        <v>18.329999999999998</v>
      </c>
      <c r="D46" s="62"/>
      <c r="E46" s="20"/>
      <c r="F46" s="7" t="s">
        <v>43</v>
      </c>
      <c r="G46" s="65">
        <v>9</v>
      </c>
      <c r="H46" s="65">
        <v>10</v>
      </c>
      <c r="I46" s="12"/>
      <c r="K46" s="89"/>
      <c r="L46" s="103" t="s">
        <v>106</v>
      </c>
      <c r="M46" s="131">
        <f>'EX Sample'!$M$46-C46</f>
        <v>-1.3299999999999983</v>
      </c>
      <c r="N46" s="131"/>
      <c r="O46" s="85"/>
      <c r="P46" s="103" t="s">
        <v>43</v>
      </c>
      <c r="Q46" s="131" t="e">
        <f>'EX Sample'!$Q$46-G46</f>
        <v>#VALUE!</v>
      </c>
      <c r="R46" s="131">
        <f>'EX Sample'!$R$46-H46</f>
        <v>-10</v>
      </c>
      <c r="S46" s="92"/>
    </row>
    <row r="47" spans="1:19" customFormat="1" ht="15.95" customHeight="1">
      <c r="A47" s="24"/>
      <c r="B47" s="29" t="s">
        <v>13</v>
      </c>
      <c r="C47" s="61">
        <v>19.78</v>
      </c>
      <c r="D47" s="62"/>
      <c r="E47" s="20"/>
      <c r="F47" s="7" t="s">
        <v>44</v>
      </c>
      <c r="G47" s="65">
        <v>10</v>
      </c>
      <c r="H47" s="65">
        <v>3</v>
      </c>
      <c r="I47" s="12"/>
      <c r="K47" s="106"/>
      <c r="L47" s="103" t="s">
        <v>107</v>
      </c>
      <c r="M47" s="131">
        <f>'EX Sample'!$M$47-C47</f>
        <v>-0.78000000000000114</v>
      </c>
      <c r="N47" s="131"/>
      <c r="O47" s="85"/>
      <c r="P47" s="103" t="s">
        <v>44</v>
      </c>
      <c r="Q47" s="131" t="e">
        <f>'EX Sample'!$Q$47-G47</f>
        <v>#VALUE!</v>
      </c>
      <c r="R47" s="131">
        <f>'EX Sample'!$R$47-H47</f>
        <v>-3</v>
      </c>
      <c r="S47" s="92"/>
    </row>
    <row r="48" spans="1:19" customFormat="1" ht="15.95" customHeight="1" thickBot="1">
      <c r="A48" s="24"/>
      <c r="B48" s="29" t="s">
        <v>14</v>
      </c>
      <c r="C48" s="61">
        <v>8.3000000000000007</v>
      </c>
      <c r="D48" s="62"/>
      <c r="E48" s="20"/>
      <c r="F48" s="7" t="s">
        <v>45</v>
      </c>
      <c r="G48" s="65">
        <v>10</v>
      </c>
      <c r="H48" s="66">
        <v>4</v>
      </c>
      <c r="I48" s="12"/>
      <c r="K48" s="106"/>
      <c r="L48" s="103" t="s">
        <v>108</v>
      </c>
      <c r="M48" s="131">
        <f>'EX Sample'!$M$48-C48</f>
        <v>-1.3000000000000007</v>
      </c>
      <c r="N48" s="131"/>
      <c r="O48" s="85"/>
      <c r="P48" s="103" t="s">
        <v>45</v>
      </c>
      <c r="Q48" s="131" t="e">
        <f>'EX Sample'!$Q$48-G48</f>
        <v>#VALUE!</v>
      </c>
      <c r="R48" s="131">
        <f>'EX Sample'!$R$48-H48</f>
        <v>-4</v>
      </c>
      <c r="S48" s="92"/>
    </row>
    <row r="49" spans="1:20" customFormat="1" ht="15.95" customHeight="1" thickBot="1">
      <c r="A49" s="24"/>
      <c r="B49" s="6" t="s">
        <v>35</v>
      </c>
      <c r="C49" s="57">
        <f>SUM(C46:C48)</f>
        <v>46.41</v>
      </c>
      <c r="D49" s="58">
        <f>SUM(D46:D48)</f>
        <v>0</v>
      </c>
      <c r="E49" s="20"/>
      <c r="F49" s="20"/>
      <c r="G49" s="6" t="s">
        <v>46</v>
      </c>
      <c r="H49" s="58">
        <f>SUM(H46:H48)</f>
        <v>17</v>
      </c>
      <c r="I49" s="12"/>
      <c r="K49" s="106"/>
      <c r="L49" s="108" t="s">
        <v>97</v>
      </c>
      <c r="M49" s="131">
        <f>'EX Sample'!$M$49-C49</f>
        <v>-3.4099999999999966</v>
      </c>
      <c r="N49" s="131">
        <f>D49-'EX Sample'!$N$49</f>
        <v>-43</v>
      </c>
      <c r="O49" s="85"/>
      <c r="P49" s="85"/>
      <c r="Q49" s="108" t="s">
        <v>46</v>
      </c>
      <c r="R49" s="131" t="e">
        <f>'EX Sample'!$R$49-H49</f>
        <v>#VALUE!</v>
      </c>
      <c r="S49" s="92"/>
      <c r="T49" t="s">
        <v>120</v>
      </c>
    </row>
    <row r="50" spans="1:20" customFormat="1" ht="15.95" customHeight="1">
      <c r="A50" s="24"/>
      <c r="E50" s="20"/>
      <c r="F50" s="20"/>
      <c r="G50" s="20"/>
      <c r="H50" s="20"/>
      <c r="I50" s="12"/>
      <c r="K50" s="106"/>
      <c r="L50" s="85"/>
      <c r="M50" s="85"/>
      <c r="N50" s="85"/>
      <c r="O50" s="85"/>
      <c r="P50" s="85"/>
      <c r="Q50" s="85"/>
      <c r="R50" s="85"/>
      <c r="S50" s="92"/>
      <c r="T50" s="135">
        <f>C49+C35+C23</f>
        <v>107.83999999999999</v>
      </c>
    </row>
    <row r="51" spans="1:20" customFormat="1" ht="15.95" customHeight="1" thickBot="1">
      <c r="A51" s="24"/>
      <c r="E51" s="20"/>
      <c r="F51" s="20"/>
      <c r="G51" s="7" t="s">
        <v>37</v>
      </c>
      <c r="H51" s="55">
        <f>C49</f>
        <v>46.41</v>
      </c>
      <c r="I51" s="12"/>
      <c r="K51" s="106"/>
      <c r="L51" s="85"/>
      <c r="M51" s="85"/>
      <c r="N51" s="85"/>
      <c r="O51" s="85"/>
      <c r="P51" s="85"/>
      <c r="Q51" s="103" t="s">
        <v>94</v>
      </c>
      <c r="R51" s="131" t="e">
        <f>'EX Sample'!$R$51-H51</f>
        <v>#VALUE!</v>
      </c>
      <c r="S51" s="92"/>
    </row>
    <row r="52" spans="1:20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116"/>
      <c r="L52" s="87"/>
      <c r="M52" s="117" t="s">
        <v>109</v>
      </c>
      <c r="N52" s="118" t="s">
        <v>110</v>
      </c>
      <c r="O52" s="85"/>
      <c r="P52" s="85"/>
      <c r="Q52" s="109" t="s">
        <v>96</v>
      </c>
      <c r="R52" s="131" t="e">
        <f>'EX Sample'!$R$52-H52</f>
        <v>#VALUE!</v>
      </c>
      <c r="S52" s="92"/>
      <c r="T52" t="s">
        <v>119</v>
      </c>
    </row>
    <row r="53" spans="1:20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8.5</v>
      </c>
      <c r="I53" s="12"/>
      <c r="K53" s="106"/>
      <c r="L53" s="119" t="s">
        <v>109</v>
      </c>
      <c r="M53" s="120" t="s">
        <v>111</v>
      </c>
      <c r="N53" s="121" t="s">
        <v>112</v>
      </c>
      <c r="O53" s="85"/>
      <c r="P53" s="85"/>
      <c r="Q53" s="109" t="s">
        <v>98</v>
      </c>
      <c r="R53" s="131" t="e">
        <f>'EX Sample'!$R$53-H53</f>
        <v>#VALUE!</v>
      </c>
      <c r="S53" s="92"/>
      <c r="T53" s="145">
        <f>H49+H34+H19</f>
        <v>34</v>
      </c>
    </row>
    <row r="54" spans="1:20" customFormat="1" ht="15.95" customHeight="1" thickBot="1">
      <c r="A54" s="24"/>
      <c r="B54" s="38" t="s">
        <v>21</v>
      </c>
      <c r="C54" s="60">
        <f>H24+H39+H54</f>
        <v>124.84</v>
      </c>
      <c r="D54" s="144" t="s">
        <v>78</v>
      </c>
      <c r="E54" s="20"/>
      <c r="F54" s="8"/>
      <c r="G54" s="30" t="s">
        <v>16</v>
      </c>
      <c r="H54" s="57">
        <f>SUM(H51:H53)</f>
        <v>54.91</v>
      </c>
      <c r="I54" s="12"/>
      <c r="K54" s="106"/>
      <c r="L54" s="119" t="s">
        <v>113</v>
      </c>
      <c r="M54" s="122" t="e">
        <f>R24+R39+R54</f>
        <v>#VALUE!</v>
      </c>
      <c r="N54" s="123" t="str">
        <f>IF(SCOR&lt;=N74,"MA",IF(SCOR&lt;=N75,"EX",IF(SCOR&lt;=N76,"SS",IF(SCOR&lt;=N77,"MM","NV"))))</f>
        <v>MA</v>
      </c>
      <c r="O54" s="85"/>
      <c r="P54" s="85"/>
      <c r="Q54" s="110" t="s">
        <v>114</v>
      </c>
      <c r="R54" s="131" t="e">
        <f>'EX Sample'!$R$54-H54</f>
        <v>#VALUE!</v>
      </c>
      <c r="S54" s="92"/>
    </row>
    <row r="55" spans="1:20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111"/>
      <c r="L55" s="112"/>
      <c r="M55" s="112"/>
      <c r="N55" s="114"/>
      <c r="O55" s="112"/>
      <c r="P55" s="112"/>
      <c r="Q55" s="113"/>
      <c r="R55" s="113"/>
      <c r="S55" s="114"/>
    </row>
    <row r="56" spans="1:20" customFormat="1" ht="13.5" thickTop="1"/>
    <row r="57" spans="1:20" customFormat="1" ht="14.1" customHeight="1"/>
    <row r="58" spans="1:20" customFormat="1" ht="12.75"/>
    <row r="59" spans="1:20" customFormat="1" ht="15.95" customHeight="1"/>
    <row r="60" spans="1:20" customFormat="1" ht="15.95" customHeight="1"/>
    <row r="61" spans="1:20" customFormat="1" ht="15.95" customHeight="1"/>
    <row r="62" spans="1:20" customFormat="1" ht="15.95" customHeight="1"/>
    <row r="63" spans="1:20" customFormat="1" ht="15.95" customHeight="1" thickBot="1"/>
    <row r="64" spans="1:20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91"/>
  <sheetViews>
    <sheetView topLeftCell="A28" workbookViewId="0">
      <selection activeCell="T49" sqref="T49:T53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19" ht="15">
      <c r="B1" s="2" t="s">
        <v>42</v>
      </c>
      <c r="C1" s="2"/>
      <c r="D1" s="2"/>
      <c r="E1" s="2"/>
      <c r="F1" s="2"/>
      <c r="G1" s="2"/>
      <c r="H1" s="2"/>
      <c r="I1" s="2"/>
      <c r="K1" s="82"/>
      <c r="L1" s="124" t="s">
        <v>42</v>
      </c>
      <c r="M1" s="124"/>
      <c r="N1" s="124"/>
      <c r="O1" s="124"/>
      <c r="P1" s="124"/>
      <c r="Q1" s="124"/>
      <c r="R1" s="124"/>
      <c r="S1" s="124"/>
    </row>
    <row r="2" spans="1:19" ht="15">
      <c r="B2" s="2" t="s">
        <v>52</v>
      </c>
      <c r="C2" s="2"/>
      <c r="D2" s="2"/>
      <c r="E2" s="2"/>
      <c r="F2" s="2"/>
      <c r="G2" s="2"/>
      <c r="H2" s="2"/>
      <c r="I2" s="2"/>
      <c r="K2" s="82"/>
      <c r="L2" s="124" t="s">
        <v>79</v>
      </c>
      <c r="M2" s="124"/>
      <c r="N2" s="124"/>
      <c r="O2" s="124"/>
      <c r="P2" s="124"/>
      <c r="Q2" s="124"/>
      <c r="R2" s="124"/>
      <c r="S2" s="124"/>
    </row>
    <row r="3" spans="1:19" ht="6" customHeight="1">
      <c r="B3" s="2"/>
      <c r="C3" s="2"/>
      <c r="D3" s="2"/>
      <c r="E3" s="2"/>
      <c r="F3" s="2"/>
      <c r="G3" s="2"/>
      <c r="H3" s="2"/>
      <c r="I3" s="2"/>
      <c r="K3" s="82"/>
      <c r="L3" s="124"/>
      <c r="M3" s="124"/>
      <c r="N3" s="124"/>
      <c r="O3" s="124"/>
      <c r="P3" s="124"/>
      <c r="Q3" s="124"/>
      <c r="R3" s="124"/>
      <c r="S3" s="124"/>
    </row>
    <row r="4" spans="1:19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  <c r="K4" s="82"/>
      <c r="L4" s="125" t="s">
        <v>51</v>
      </c>
      <c r="M4" s="80"/>
      <c r="N4" s="81"/>
      <c r="O4" s="81"/>
      <c r="P4" s="82"/>
      <c r="Q4" s="126" t="s">
        <v>80</v>
      </c>
      <c r="R4" s="80"/>
      <c r="S4" s="82"/>
    </row>
    <row r="5" spans="1:19" ht="15.95" customHeight="1">
      <c r="B5" s="31" t="s">
        <v>47</v>
      </c>
      <c r="C5" s="73" t="s">
        <v>72</v>
      </c>
      <c r="D5" s="74"/>
      <c r="E5" s="74"/>
      <c r="F5" s="3"/>
      <c r="G5"/>
      <c r="H5"/>
      <c r="K5" s="82"/>
      <c r="L5" s="125" t="s">
        <v>47</v>
      </c>
      <c r="M5" s="80"/>
      <c r="N5" s="81"/>
      <c r="O5" s="81"/>
      <c r="P5" s="82"/>
      <c r="Q5" s="85"/>
      <c r="R5" s="85"/>
      <c r="S5" s="82"/>
    </row>
    <row r="6" spans="1:19" ht="15.95" customHeight="1">
      <c r="B6" s="31" t="s">
        <v>48</v>
      </c>
      <c r="C6" s="73" t="s">
        <v>73</v>
      </c>
      <c r="D6" s="74"/>
      <c r="E6" s="74"/>
      <c r="F6" s="3"/>
      <c r="G6"/>
      <c r="H6"/>
      <c r="K6" s="82"/>
      <c r="L6" s="125" t="s">
        <v>48</v>
      </c>
      <c r="M6" s="80"/>
      <c r="N6" s="81"/>
      <c r="O6" s="81"/>
      <c r="P6" s="82"/>
      <c r="Q6" s="85"/>
      <c r="R6" s="85"/>
      <c r="S6" s="82"/>
    </row>
    <row r="7" spans="1:19" ht="15.95" customHeight="1">
      <c r="B7" s="31" t="s">
        <v>49</v>
      </c>
      <c r="C7" s="73" t="s">
        <v>74</v>
      </c>
      <c r="D7" s="74"/>
      <c r="E7" s="74"/>
      <c r="F7" s="32"/>
      <c r="G7"/>
      <c r="H7"/>
      <c r="K7" s="82"/>
      <c r="L7" s="125" t="s">
        <v>49</v>
      </c>
      <c r="M7" s="80"/>
      <c r="N7" s="81"/>
      <c r="O7" s="81"/>
      <c r="P7" s="127"/>
      <c r="Q7" s="85"/>
      <c r="R7" s="85"/>
      <c r="S7" s="82"/>
    </row>
    <row r="8" spans="1:19" ht="15.95" customHeight="1">
      <c r="B8" s="31" t="s">
        <v>50</v>
      </c>
      <c r="C8" s="78" t="s">
        <v>75</v>
      </c>
      <c r="D8" s="74"/>
      <c r="E8" s="74"/>
      <c r="F8" s="32"/>
      <c r="G8"/>
      <c r="H8"/>
      <c r="K8" s="82"/>
      <c r="L8" s="125" t="s">
        <v>50</v>
      </c>
      <c r="M8" s="80"/>
      <c r="N8" s="81"/>
      <c r="O8" s="81"/>
      <c r="P8" s="127"/>
      <c r="Q8" s="85"/>
      <c r="R8" s="85"/>
      <c r="S8" s="82"/>
    </row>
    <row r="9" spans="1:19" ht="3.95" customHeight="1" thickBot="1">
      <c r="B9" s="31"/>
      <c r="C9" s="3"/>
      <c r="D9" s="3"/>
      <c r="E9" s="3"/>
      <c r="F9" s="32"/>
      <c r="G9"/>
      <c r="H9"/>
      <c r="K9" s="82"/>
      <c r="L9" s="125"/>
      <c r="M9" s="82"/>
      <c r="N9" s="82"/>
      <c r="O9" s="82"/>
      <c r="P9" s="127"/>
      <c r="Q9" s="85"/>
      <c r="R9" s="85"/>
      <c r="S9" s="82"/>
    </row>
    <row r="10" spans="1:19" ht="18" customHeight="1" thickBot="1">
      <c r="B10" s="31" t="s">
        <v>1</v>
      </c>
      <c r="C10" s="72"/>
      <c r="D10" s="71" t="s">
        <v>0</v>
      </c>
      <c r="F10" s="31" t="s">
        <v>17</v>
      </c>
      <c r="G10" s="76"/>
      <c r="H10" s="20"/>
      <c r="K10" s="82"/>
      <c r="L10" s="125" t="s">
        <v>81</v>
      </c>
      <c r="M10" s="83"/>
      <c r="N10" s="128" t="s">
        <v>0</v>
      </c>
      <c r="O10" s="82"/>
      <c r="P10" s="125" t="s">
        <v>82</v>
      </c>
      <c r="Q10" s="84"/>
      <c r="R10" s="85"/>
      <c r="S10" s="82"/>
    </row>
    <row r="11" spans="1:19" ht="9.9499999999999993" customHeight="1" thickBot="1">
      <c r="F11"/>
      <c r="G11"/>
      <c r="H11"/>
      <c r="K11" s="82"/>
      <c r="L11" s="82"/>
      <c r="M11" s="82"/>
      <c r="N11" s="82"/>
      <c r="O11" s="82"/>
      <c r="P11" s="85"/>
      <c r="Q11" s="85"/>
      <c r="R11" s="85"/>
      <c r="S11" s="82"/>
    </row>
    <row r="12" spans="1:1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86"/>
      <c r="L12" s="87"/>
      <c r="M12" s="87"/>
      <c r="N12" s="87"/>
      <c r="O12" s="87"/>
      <c r="P12" s="87"/>
      <c r="Q12" s="87"/>
      <c r="R12" s="87"/>
      <c r="S12" s="88"/>
    </row>
    <row r="13" spans="1:1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89"/>
      <c r="L13" s="90" t="s">
        <v>83</v>
      </c>
      <c r="M13" s="82"/>
      <c r="N13" s="82"/>
      <c r="O13" s="82"/>
      <c r="P13" s="91"/>
      <c r="Q13" s="82"/>
      <c r="R13" s="82"/>
      <c r="S13" s="92"/>
    </row>
    <row r="14" spans="1:1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93"/>
      <c r="L14" s="94"/>
      <c r="M14" s="95"/>
      <c r="N14" s="95"/>
      <c r="O14" s="95"/>
      <c r="P14" s="95"/>
      <c r="Q14" s="95"/>
      <c r="R14" s="95"/>
      <c r="S14" s="96"/>
    </row>
    <row r="15" spans="1:1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97"/>
      <c r="L15" s="98"/>
      <c r="M15" s="99" t="s">
        <v>84</v>
      </c>
      <c r="N15" s="99" t="s">
        <v>85</v>
      </c>
      <c r="O15" s="100"/>
      <c r="P15" s="101"/>
      <c r="Q15" s="101" t="s">
        <v>86</v>
      </c>
      <c r="R15" s="101" t="s">
        <v>87</v>
      </c>
      <c r="S15" s="102"/>
    </row>
    <row r="16" spans="1:19" ht="15.95" customHeight="1">
      <c r="A16" s="13"/>
      <c r="B16" s="29" t="s">
        <v>24</v>
      </c>
      <c r="C16" s="61"/>
      <c r="D16" s="62"/>
      <c r="E16" s="20"/>
      <c r="F16" s="7" t="s">
        <v>43</v>
      </c>
      <c r="G16" s="65"/>
      <c r="H16" s="65"/>
      <c r="I16" s="12"/>
      <c r="K16" s="89"/>
      <c r="L16" s="103" t="s">
        <v>88</v>
      </c>
      <c r="M16" s="131">
        <f>'EX Sample'!$M$16-C16</f>
        <v>2.75</v>
      </c>
      <c r="N16" s="105"/>
      <c r="O16" s="85"/>
      <c r="P16" s="103" t="s">
        <v>43</v>
      </c>
      <c r="Q16" s="131" t="e">
        <f>'EX Sample'!$Q$16-G16</f>
        <v>#VALUE!</v>
      </c>
      <c r="R16" s="131">
        <f>'EX Sample'!$R$16-H16</f>
        <v>0</v>
      </c>
      <c r="S16" s="92"/>
    </row>
    <row r="17" spans="1:19" s="8" customFormat="1" ht="15.95" customHeight="1">
      <c r="A17" s="24"/>
      <c r="B17" s="29" t="s">
        <v>25</v>
      </c>
      <c r="C17" s="61"/>
      <c r="D17" s="62"/>
      <c r="E17" s="20"/>
      <c r="F17" s="7" t="s">
        <v>44</v>
      </c>
      <c r="G17" s="65"/>
      <c r="H17" s="65"/>
      <c r="I17" s="12"/>
      <c r="K17" s="106"/>
      <c r="L17" s="103" t="s">
        <v>89</v>
      </c>
      <c r="M17" s="131">
        <f>'EX Sample'!$M$17-C17</f>
        <v>2.75</v>
      </c>
      <c r="N17" s="105"/>
      <c r="O17" s="85"/>
      <c r="P17" s="103" t="s">
        <v>44</v>
      </c>
      <c r="Q17" s="131" t="e">
        <f>'EX Sample'!$Q$17-G17</f>
        <v>#VALUE!</v>
      </c>
      <c r="R17" s="131">
        <f>'EX Sample'!$R$17-H17</f>
        <v>0</v>
      </c>
      <c r="S17" s="92"/>
    </row>
    <row r="18" spans="1:19" s="8" customFormat="1" ht="15.95" customHeight="1" thickBot="1">
      <c r="A18" s="24"/>
      <c r="B18" s="29" t="s">
        <v>26</v>
      </c>
      <c r="C18" s="61"/>
      <c r="D18" s="62"/>
      <c r="E18" s="20"/>
      <c r="F18" s="7" t="s">
        <v>45</v>
      </c>
      <c r="G18" s="65"/>
      <c r="H18" s="66"/>
      <c r="I18" s="12"/>
      <c r="K18" s="106"/>
      <c r="L18" s="103" t="s">
        <v>90</v>
      </c>
      <c r="M18" s="131">
        <f>'EX Sample'!$M$18-C18</f>
        <v>2.75</v>
      </c>
      <c r="N18" s="105"/>
      <c r="O18" s="85"/>
      <c r="P18" s="103" t="s">
        <v>45</v>
      </c>
      <c r="Q18" s="131" t="e">
        <f>'EX Sample'!$Q$18-G18</f>
        <v>#VALUE!</v>
      </c>
      <c r="R18" s="131">
        <f>'EX Sample'!$R$18-H18</f>
        <v>0</v>
      </c>
      <c r="S18" s="92"/>
    </row>
    <row r="19" spans="1:19" s="8" customFormat="1" ht="15.95" customHeight="1" thickBot="1">
      <c r="A19" s="24"/>
      <c r="B19" s="29" t="s">
        <v>27</v>
      </c>
      <c r="C19" s="61"/>
      <c r="D19" s="62"/>
      <c r="E19" s="20"/>
      <c r="F19" s="20"/>
      <c r="G19" s="6" t="s">
        <v>46</v>
      </c>
      <c r="H19" s="58">
        <f>SUM(H16:H18)</f>
        <v>0</v>
      </c>
      <c r="I19" s="12"/>
      <c r="K19" s="106"/>
      <c r="L19" s="103" t="s">
        <v>91</v>
      </c>
      <c r="M19" s="131">
        <f>'EX Sample'!$M$19-C19</f>
        <v>6.5</v>
      </c>
      <c r="N19" s="105"/>
      <c r="O19" s="85"/>
      <c r="P19" s="85"/>
      <c r="Q19" s="108" t="s">
        <v>46</v>
      </c>
      <c r="R19" s="131" t="e">
        <f>'EX Sample'!$R$19-H19</f>
        <v>#VALUE!</v>
      </c>
      <c r="S19" s="92"/>
    </row>
    <row r="20" spans="1:19" s="8" customFormat="1" ht="15.95" customHeight="1">
      <c r="A20" s="24"/>
      <c r="B20" s="29" t="s">
        <v>28</v>
      </c>
      <c r="C20" s="61"/>
      <c r="D20" s="62"/>
      <c r="E20" s="20"/>
      <c r="F20" s="20"/>
      <c r="G20" s="20"/>
      <c r="H20" s="41"/>
      <c r="I20" s="12"/>
      <c r="K20" s="106"/>
      <c r="L20" s="103" t="s">
        <v>92</v>
      </c>
      <c r="M20" s="131">
        <f>'EX Sample'!$M$20-C20</f>
        <v>3.5</v>
      </c>
      <c r="N20" s="105"/>
      <c r="O20" s="85"/>
      <c r="P20" s="85"/>
      <c r="Q20" s="85"/>
      <c r="R20" s="99"/>
      <c r="S20" s="92"/>
    </row>
    <row r="21" spans="1:19" s="8" customFormat="1" ht="15.95" customHeight="1">
      <c r="A21" s="24"/>
      <c r="B21" s="29" t="s">
        <v>29</v>
      </c>
      <c r="C21" s="61"/>
      <c r="D21" s="62"/>
      <c r="E21" s="20"/>
      <c r="F21" s="20"/>
      <c r="G21" s="7" t="s">
        <v>37</v>
      </c>
      <c r="H21" s="55">
        <f>C23</f>
        <v>0</v>
      </c>
      <c r="I21" s="12"/>
      <c r="K21" s="106"/>
      <c r="L21" s="103" t="s">
        <v>93</v>
      </c>
      <c r="M21" s="131">
        <f>'EX Sample'!$M$21-C21</f>
        <v>6.9</v>
      </c>
      <c r="N21" s="105"/>
      <c r="O21" s="85"/>
      <c r="P21" s="85"/>
      <c r="Q21" s="103" t="s">
        <v>94</v>
      </c>
      <c r="R21" s="131" t="e">
        <f>'EX Sample'!$R$21-H21</f>
        <v>#VALUE!</v>
      </c>
      <c r="S21" s="92"/>
    </row>
    <row r="22" spans="1:19" s="8" customFormat="1" ht="15.95" customHeight="1" thickBot="1">
      <c r="A22" s="24"/>
      <c r="B22" s="29" t="s">
        <v>30</v>
      </c>
      <c r="C22" s="63"/>
      <c r="D22" s="64"/>
      <c r="E22" s="20"/>
      <c r="G22" s="17" t="s">
        <v>18</v>
      </c>
      <c r="H22" s="55">
        <f>D23*3</f>
        <v>0</v>
      </c>
      <c r="I22" s="12"/>
      <c r="K22" s="106"/>
      <c r="L22" s="103" t="s">
        <v>95</v>
      </c>
      <c r="M22" s="131">
        <f>'EX Sample'!$M$22-C22</f>
        <v>5</v>
      </c>
      <c r="N22" s="107"/>
      <c r="O22" s="85"/>
      <c r="P22" s="85"/>
      <c r="Q22" s="109" t="s">
        <v>96</v>
      </c>
      <c r="R22" s="131" t="e">
        <f>-'EX Sample'!$R$22-H22</f>
        <v>#VALUE!</v>
      </c>
      <c r="S22" s="92"/>
    </row>
    <row r="23" spans="1:19" s="8" customFormat="1" ht="15.95" customHeight="1" thickBot="1">
      <c r="A23" s="24"/>
      <c r="B23" s="6" t="s">
        <v>35</v>
      </c>
      <c r="C23" s="57">
        <f>SUM(C16:C22)</f>
        <v>0</v>
      </c>
      <c r="D23" s="58">
        <f>SUM(D16:D22)</f>
        <v>0</v>
      </c>
      <c r="E23" s="20"/>
      <c r="G23" s="17" t="s">
        <v>19</v>
      </c>
      <c r="H23" s="56">
        <f>H19/2</f>
        <v>0</v>
      </c>
      <c r="I23" s="12"/>
      <c r="K23" s="106"/>
      <c r="L23" s="108" t="s">
        <v>97</v>
      </c>
      <c r="M23" s="131">
        <f>C23-'EX Sample'!$M$23</f>
        <v>-30.15</v>
      </c>
      <c r="N23" s="104">
        <f>D23-'EX Sample'!$N$23</f>
        <v>-30.15</v>
      </c>
      <c r="O23" s="85"/>
      <c r="P23" s="85"/>
      <c r="Q23" s="109" t="s">
        <v>98</v>
      </c>
      <c r="R23" s="131" t="e">
        <f>'EX Sample'!$R$23-H23</f>
        <v>#VALUE!</v>
      </c>
      <c r="S23" s="92"/>
    </row>
    <row r="24" spans="1:19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0</v>
      </c>
      <c r="I24" s="12"/>
      <c r="K24" s="106"/>
      <c r="L24" s="85"/>
      <c r="M24" s="85"/>
      <c r="N24" s="85"/>
      <c r="O24" s="85"/>
      <c r="P24" s="85"/>
      <c r="Q24" s="110" t="s">
        <v>99</v>
      </c>
      <c r="R24" s="131" t="e">
        <f>'EX Sample'!$R$24-H24</f>
        <v>#VALUE!</v>
      </c>
      <c r="S24" s="92"/>
    </row>
    <row r="25" spans="1:19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111"/>
      <c r="L25" s="112"/>
      <c r="M25" s="112"/>
      <c r="N25" s="112"/>
      <c r="O25" s="112"/>
      <c r="P25" s="112"/>
      <c r="Q25" s="113"/>
      <c r="R25" s="113"/>
      <c r="S25" s="114"/>
    </row>
    <row r="26" spans="1:19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19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86"/>
      <c r="L27" s="87"/>
      <c r="M27" s="87"/>
      <c r="N27" s="87"/>
      <c r="O27" s="87"/>
      <c r="P27" s="87"/>
      <c r="Q27" s="87"/>
      <c r="R27" s="87"/>
      <c r="S27" s="88"/>
    </row>
    <row r="28" spans="1:19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89"/>
      <c r="L28" s="90" t="s">
        <v>100</v>
      </c>
      <c r="M28" s="82"/>
      <c r="N28" s="82"/>
      <c r="O28" s="82"/>
      <c r="P28" s="91"/>
      <c r="Q28" s="82"/>
      <c r="R28" s="82"/>
      <c r="S28" s="92"/>
    </row>
    <row r="29" spans="1:19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93"/>
      <c r="L29" s="94"/>
      <c r="M29" s="95"/>
      <c r="N29" s="95"/>
      <c r="O29" s="95"/>
      <c r="P29" s="95"/>
      <c r="Q29" s="95"/>
      <c r="R29" s="95"/>
      <c r="S29" s="96"/>
    </row>
    <row r="30" spans="1:19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97"/>
      <c r="L30" s="98"/>
      <c r="M30" s="99" t="s">
        <v>84</v>
      </c>
      <c r="N30" s="99" t="s">
        <v>85</v>
      </c>
      <c r="O30" s="100"/>
      <c r="P30" s="101"/>
      <c r="Q30" s="101" t="s">
        <v>86</v>
      </c>
      <c r="R30" s="101" t="s">
        <v>87</v>
      </c>
      <c r="S30" s="102"/>
    </row>
    <row r="31" spans="1:19" customFormat="1" ht="15.95" customHeight="1">
      <c r="A31" s="13"/>
      <c r="B31" s="29" t="s">
        <v>39</v>
      </c>
      <c r="C31" s="61"/>
      <c r="D31" s="62"/>
      <c r="E31" s="20"/>
      <c r="F31" s="7" t="s">
        <v>43</v>
      </c>
      <c r="G31" s="65"/>
      <c r="H31" s="65"/>
      <c r="I31" s="12"/>
      <c r="K31" s="89"/>
      <c r="L31" s="103" t="s">
        <v>101</v>
      </c>
      <c r="M31" s="131">
        <f>'EX Sample'!$M$31-C31</f>
        <v>5</v>
      </c>
      <c r="N31" s="131"/>
      <c r="O31" s="85"/>
      <c r="P31" s="103" t="s">
        <v>43</v>
      </c>
      <c r="Q31" s="131" t="e">
        <f>'EX Sample'!$Q$31-G31</f>
        <v>#VALUE!</v>
      </c>
      <c r="R31" s="131">
        <f>'EX Sample'!$R$31-H31</f>
        <v>0</v>
      </c>
      <c r="S31" s="92"/>
    </row>
    <row r="32" spans="1:19" customFormat="1" ht="15.95" customHeight="1">
      <c r="A32" s="24"/>
      <c r="B32" s="29" t="s">
        <v>40</v>
      </c>
      <c r="C32" s="61"/>
      <c r="D32" s="62"/>
      <c r="E32" s="20"/>
      <c r="F32" s="7" t="s">
        <v>44</v>
      </c>
      <c r="G32" s="65"/>
      <c r="H32" s="65"/>
      <c r="I32" s="12"/>
      <c r="K32" s="106"/>
      <c r="L32" s="103" t="s">
        <v>102</v>
      </c>
      <c r="M32" s="131">
        <f>'EX Sample'!$M$32-C32</f>
        <v>4</v>
      </c>
      <c r="N32" s="131"/>
      <c r="O32" s="85"/>
      <c r="P32" s="103" t="s">
        <v>44</v>
      </c>
      <c r="Q32" s="131" t="e">
        <f>G32--'EX Sample'!$Q$32</f>
        <v>#VALUE!</v>
      </c>
      <c r="R32" s="131">
        <f>'EX Sample'!$R$32-H32</f>
        <v>0</v>
      </c>
      <c r="S32" s="92"/>
    </row>
    <row r="33" spans="1:19" customFormat="1" ht="15.95" customHeight="1" thickBot="1">
      <c r="A33" s="24"/>
      <c r="B33" s="29" t="s">
        <v>41</v>
      </c>
      <c r="C33" s="61"/>
      <c r="D33" s="62"/>
      <c r="E33" s="20"/>
      <c r="F33" s="7" t="s">
        <v>45</v>
      </c>
      <c r="G33" s="65"/>
      <c r="H33" s="66"/>
      <c r="I33" s="12"/>
      <c r="K33" s="106"/>
      <c r="L33" s="103" t="s">
        <v>103</v>
      </c>
      <c r="M33" s="131">
        <f>'EX Sample'!$M$33-C33</f>
        <v>10</v>
      </c>
      <c r="N33" s="131"/>
      <c r="O33" s="85"/>
      <c r="P33" s="103" t="s">
        <v>45</v>
      </c>
      <c r="Q33" s="131" t="e">
        <f>'EX Sample'!$Q$33-G33</f>
        <v>#VALUE!</v>
      </c>
      <c r="R33" s="131">
        <f>'EX Sample'!$R$33-H33</f>
        <v>0</v>
      </c>
      <c r="S33" s="92"/>
    </row>
    <row r="34" spans="1:19" customFormat="1" ht="15.95" customHeight="1" thickBot="1">
      <c r="A34" s="24"/>
      <c r="B34" s="29" t="s">
        <v>27</v>
      </c>
      <c r="C34" s="61"/>
      <c r="D34" s="62"/>
      <c r="E34" s="20"/>
      <c r="F34" s="20"/>
      <c r="G34" s="6" t="s">
        <v>46</v>
      </c>
      <c r="H34" s="58">
        <f>SUM(H31:H33)</f>
        <v>0</v>
      </c>
      <c r="I34" s="12"/>
      <c r="K34" s="106"/>
      <c r="L34" s="103" t="s">
        <v>91</v>
      </c>
      <c r="M34" s="131">
        <f>'EX Sample'!$M$34-C34</f>
        <v>6.25</v>
      </c>
      <c r="N34" s="131"/>
      <c r="O34" s="85"/>
      <c r="P34" s="85"/>
      <c r="Q34" s="108" t="s">
        <v>46</v>
      </c>
      <c r="R34" s="131" t="e">
        <f>'EX Sample'!$R$34-H34</f>
        <v>#VALUE!</v>
      </c>
      <c r="S34" s="92"/>
    </row>
    <row r="35" spans="1:19" customFormat="1" ht="15.95" customHeight="1" thickBot="1">
      <c r="A35" s="24"/>
      <c r="B35" s="6" t="s">
        <v>35</v>
      </c>
      <c r="C35" s="57">
        <f>SUM(C31:C34)</f>
        <v>0</v>
      </c>
      <c r="D35" s="58">
        <f>SUM(D31:D34)</f>
        <v>0</v>
      </c>
      <c r="E35" s="20"/>
      <c r="F35" s="20"/>
      <c r="G35" s="20"/>
      <c r="H35" s="20"/>
      <c r="I35" s="12"/>
      <c r="K35" s="106"/>
      <c r="L35" s="108" t="s">
        <v>97</v>
      </c>
      <c r="M35" s="131">
        <f>'EX Sample'!$M$35-C35</f>
        <v>25.25</v>
      </c>
      <c r="N35" s="131">
        <f>'EX Sample'!$N$35-D35</f>
        <v>25.25</v>
      </c>
      <c r="O35" s="85"/>
      <c r="P35" s="85"/>
      <c r="Q35" s="85"/>
      <c r="R35" s="85"/>
      <c r="S35" s="92"/>
    </row>
    <row r="36" spans="1:19" customFormat="1" ht="15.95" customHeight="1">
      <c r="A36" s="24"/>
      <c r="E36" s="20"/>
      <c r="F36" s="20"/>
      <c r="G36" s="7" t="s">
        <v>37</v>
      </c>
      <c r="H36" s="55">
        <f>C35</f>
        <v>0</v>
      </c>
      <c r="I36" s="12"/>
      <c r="K36" s="106"/>
      <c r="L36" s="85"/>
      <c r="M36" s="85"/>
      <c r="N36" s="85"/>
      <c r="O36" s="85"/>
      <c r="P36" s="85"/>
      <c r="Q36" s="103" t="s">
        <v>94</v>
      </c>
      <c r="R36" s="131" t="e">
        <f>'EX Sample'!$R$36-H36</f>
        <v>#VALUE!</v>
      </c>
      <c r="S36" s="92"/>
    </row>
    <row r="37" spans="1:1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106"/>
      <c r="L37" s="85"/>
      <c r="M37" s="85"/>
      <c r="N37" s="85"/>
      <c r="O37" s="85"/>
      <c r="P37" s="85"/>
      <c r="Q37" s="109" t="s">
        <v>96</v>
      </c>
      <c r="R37" s="131" t="e">
        <f>'EX Sample'!$R$37-H37</f>
        <v>#VALUE!</v>
      </c>
      <c r="S37" s="92"/>
    </row>
    <row r="38" spans="1:1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0</v>
      </c>
      <c r="I38" s="12"/>
      <c r="K38" s="106"/>
      <c r="L38" s="82"/>
      <c r="M38" s="82"/>
      <c r="N38" s="82"/>
      <c r="O38" s="85"/>
      <c r="P38" s="85"/>
      <c r="Q38" s="109" t="s">
        <v>98</v>
      </c>
      <c r="R38" s="131" t="e">
        <f>'EX Sample'!$R$38-H38</f>
        <v>#VALUE!</v>
      </c>
      <c r="S38" s="92"/>
    </row>
    <row r="39" spans="1:1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0</v>
      </c>
      <c r="I39" s="12"/>
      <c r="K39" s="106"/>
      <c r="L39" s="85"/>
      <c r="M39" s="85"/>
      <c r="N39" s="85"/>
      <c r="O39" s="85"/>
      <c r="P39" s="85"/>
      <c r="Q39" s="110" t="s">
        <v>104</v>
      </c>
      <c r="R39" s="131" t="e">
        <f>'EX Sample'!$R$39-H39</f>
        <v>#VALUE!</v>
      </c>
      <c r="S39" s="92"/>
    </row>
    <row r="40" spans="1:1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111"/>
      <c r="L40" s="112"/>
      <c r="M40" s="112"/>
      <c r="N40" s="112"/>
      <c r="O40" s="112"/>
      <c r="P40" s="112"/>
      <c r="Q40" s="113"/>
      <c r="R40" s="113"/>
      <c r="S40" s="114"/>
    </row>
    <row r="41" spans="1:19" customFormat="1" ht="9.9499999999999993" customHeight="1" thickTop="1" thickBot="1">
      <c r="K41" s="85"/>
      <c r="L41" s="85"/>
      <c r="M41" s="85"/>
      <c r="N41" s="85"/>
      <c r="O41" s="85"/>
      <c r="P41" s="85"/>
      <c r="Q41" s="85"/>
      <c r="R41" s="85"/>
      <c r="S41" s="85"/>
    </row>
    <row r="42" spans="1:1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86"/>
      <c r="L42" s="87"/>
      <c r="M42" s="87"/>
      <c r="N42" s="87"/>
      <c r="O42" s="87"/>
      <c r="P42" s="87"/>
      <c r="Q42" s="87"/>
      <c r="R42" s="87"/>
      <c r="S42" s="88"/>
    </row>
    <row r="43" spans="1:1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89"/>
      <c r="L43" s="90" t="s">
        <v>105</v>
      </c>
      <c r="M43" s="82"/>
      <c r="N43" s="82"/>
      <c r="O43" s="82"/>
      <c r="P43" s="91"/>
      <c r="Q43" s="82"/>
      <c r="R43" s="82"/>
      <c r="S43" s="92"/>
    </row>
    <row r="44" spans="1:1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93"/>
      <c r="L44" s="94"/>
      <c r="M44" s="95"/>
      <c r="N44" s="95"/>
      <c r="O44" s="95"/>
      <c r="P44" s="95"/>
      <c r="Q44" s="95"/>
      <c r="R44" s="95"/>
      <c r="S44" s="96"/>
    </row>
    <row r="45" spans="1:1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97"/>
      <c r="L45" s="98"/>
      <c r="M45" s="99" t="s">
        <v>84</v>
      </c>
      <c r="N45" s="99" t="s">
        <v>85</v>
      </c>
      <c r="O45" s="100"/>
      <c r="P45" s="101"/>
      <c r="Q45" s="101" t="s">
        <v>86</v>
      </c>
      <c r="R45" s="101" t="s">
        <v>87</v>
      </c>
      <c r="S45" s="102"/>
    </row>
    <row r="46" spans="1:19" customFormat="1" ht="15.95" customHeight="1">
      <c r="A46" s="13"/>
      <c r="B46" s="29" t="s">
        <v>12</v>
      </c>
      <c r="C46" s="61"/>
      <c r="D46" s="62"/>
      <c r="E46" s="20"/>
      <c r="F46" s="7" t="s">
        <v>43</v>
      </c>
      <c r="G46" s="65"/>
      <c r="H46" s="65"/>
      <c r="I46" s="12"/>
      <c r="K46" s="89"/>
      <c r="L46" s="103" t="s">
        <v>106</v>
      </c>
      <c r="M46" s="131">
        <f>'EX Sample'!$M$46-C46</f>
        <v>17</v>
      </c>
      <c r="N46" s="131"/>
      <c r="O46" s="85"/>
      <c r="P46" s="103" t="s">
        <v>43</v>
      </c>
      <c r="Q46" s="131" t="e">
        <f>'EX Sample'!$Q$46-G46</f>
        <v>#VALUE!</v>
      </c>
      <c r="R46" s="131">
        <f>'EX Sample'!$R$46-H46</f>
        <v>0</v>
      </c>
      <c r="S46" s="92"/>
    </row>
    <row r="47" spans="1:19" customFormat="1" ht="15.95" customHeight="1">
      <c r="A47" s="24"/>
      <c r="B47" s="29" t="s">
        <v>13</v>
      </c>
      <c r="C47" s="61"/>
      <c r="D47" s="62"/>
      <c r="E47" s="20"/>
      <c r="F47" s="7" t="s">
        <v>44</v>
      </c>
      <c r="G47" s="65"/>
      <c r="H47" s="65"/>
      <c r="I47" s="12"/>
      <c r="K47" s="106"/>
      <c r="L47" s="103" t="s">
        <v>107</v>
      </c>
      <c r="M47" s="131">
        <f>'EX Sample'!$M$47-C47</f>
        <v>19</v>
      </c>
      <c r="N47" s="131"/>
      <c r="O47" s="85"/>
      <c r="P47" s="103" t="s">
        <v>44</v>
      </c>
      <c r="Q47" s="131" t="e">
        <f>'EX Sample'!$Q$47-G47</f>
        <v>#VALUE!</v>
      </c>
      <c r="R47" s="131">
        <f>'EX Sample'!$R$47-H47</f>
        <v>0</v>
      </c>
      <c r="S47" s="92"/>
    </row>
    <row r="48" spans="1:19" customFormat="1" ht="15.95" customHeight="1" thickBot="1">
      <c r="A48" s="24"/>
      <c r="B48" s="29" t="s">
        <v>14</v>
      </c>
      <c r="C48" s="61"/>
      <c r="D48" s="62"/>
      <c r="E48" s="20"/>
      <c r="F48" s="7" t="s">
        <v>45</v>
      </c>
      <c r="G48" s="65"/>
      <c r="H48" s="66"/>
      <c r="I48" s="12"/>
      <c r="K48" s="106"/>
      <c r="L48" s="103" t="s">
        <v>108</v>
      </c>
      <c r="M48" s="131">
        <f>'EX Sample'!$M$48-C48</f>
        <v>7</v>
      </c>
      <c r="N48" s="131"/>
      <c r="O48" s="85"/>
      <c r="P48" s="103" t="s">
        <v>45</v>
      </c>
      <c r="Q48" s="131" t="e">
        <f>'EX Sample'!$Q$48-G48</f>
        <v>#VALUE!</v>
      </c>
      <c r="R48" s="131">
        <f>'EX Sample'!$R$48-H48</f>
        <v>0</v>
      </c>
      <c r="S48" s="92"/>
    </row>
    <row r="49" spans="1:20" customFormat="1" ht="15.95" customHeight="1" thickBot="1">
      <c r="A49" s="24"/>
      <c r="B49" s="6" t="s">
        <v>35</v>
      </c>
      <c r="C49" s="57">
        <f>SUM(C46:C48)</f>
        <v>0</v>
      </c>
      <c r="D49" s="58">
        <f>SUM(D46:D48)</f>
        <v>0</v>
      </c>
      <c r="E49" s="20"/>
      <c r="F49" s="20"/>
      <c r="G49" s="6" t="s">
        <v>46</v>
      </c>
      <c r="H49" s="58">
        <f>SUM(H46:H48)</f>
        <v>0</v>
      </c>
      <c r="I49" s="12"/>
      <c r="K49" s="106"/>
      <c r="L49" s="108" t="s">
        <v>97</v>
      </c>
      <c r="M49" s="131">
        <f>'EX Sample'!$M$49-C49</f>
        <v>43</v>
      </c>
      <c r="N49" s="131">
        <f>D49-'EX Sample'!$N$49</f>
        <v>-43</v>
      </c>
      <c r="O49" s="85"/>
      <c r="P49" s="85"/>
      <c r="Q49" s="108" t="s">
        <v>46</v>
      </c>
      <c r="R49" s="131" t="e">
        <f>'EX Sample'!$R$49-H49</f>
        <v>#VALUE!</v>
      </c>
      <c r="S49" s="92"/>
      <c r="T49" t="s">
        <v>120</v>
      </c>
    </row>
    <row r="50" spans="1:20" customFormat="1" ht="15.95" customHeight="1">
      <c r="A50" s="24"/>
      <c r="E50" s="20"/>
      <c r="F50" s="20"/>
      <c r="G50" s="20"/>
      <c r="H50" s="20"/>
      <c r="I50" s="12"/>
      <c r="K50" s="106"/>
      <c r="L50" s="85"/>
      <c r="M50" s="85"/>
      <c r="N50" s="85"/>
      <c r="O50" s="85"/>
      <c r="P50" s="85"/>
      <c r="Q50" s="85"/>
      <c r="R50" s="85"/>
      <c r="S50" s="92"/>
      <c r="T50" s="135">
        <f>C49+C35+C23</f>
        <v>0</v>
      </c>
    </row>
    <row r="51" spans="1:20" customFormat="1" ht="15.95" customHeight="1" thickBot="1">
      <c r="A51" s="24"/>
      <c r="E51" s="20"/>
      <c r="F51" s="20"/>
      <c r="G51" s="7" t="s">
        <v>37</v>
      </c>
      <c r="H51" s="55">
        <f>C49</f>
        <v>0</v>
      </c>
      <c r="I51" s="12"/>
      <c r="K51" s="106"/>
      <c r="L51" s="85"/>
      <c r="M51" s="85"/>
      <c r="N51" s="85"/>
      <c r="O51" s="85"/>
      <c r="P51" s="85"/>
      <c r="Q51" s="103" t="s">
        <v>94</v>
      </c>
      <c r="R51" s="131" t="e">
        <f>'EX Sample'!$R$51-H51</f>
        <v>#VALUE!</v>
      </c>
      <c r="S51" s="92"/>
    </row>
    <row r="52" spans="1:20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116"/>
      <c r="L52" s="87"/>
      <c r="M52" s="117" t="s">
        <v>109</v>
      </c>
      <c r="N52" s="118" t="s">
        <v>110</v>
      </c>
      <c r="O52" s="85"/>
      <c r="P52" s="85"/>
      <c r="Q52" s="109" t="s">
        <v>96</v>
      </c>
      <c r="R52" s="131" t="e">
        <f>'EX Sample'!$R$52-H52</f>
        <v>#VALUE!</v>
      </c>
      <c r="S52" s="92"/>
      <c r="T52" t="s">
        <v>119</v>
      </c>
    </row>
    <row r="53" spans="1:20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0</v>
      </c>
      <c r="I53" s="12"/>
      <c r="K53" s="106"/>
      <c r="L53" s="119" t="s">
        <v>109</v>
      </c>
      <c r="M53" s="120" t="s">
        <v>111</v>
      </c>
      <c r="N53" s="121" t="s">
        <v>112</v>
      </c>
      <c r="O53" s="85"/>
      <c r="P53" s="85"/>
      <c r="Q53" s="109" t="s">
        <v>98</v>
      </c>
      <c r="R53" s="131" t="e">
        <f>'EX Sample'!$R$53-H53</f>
        <v>#VALUE!</v>
      </c>
      <c r="S53" s="92"/>
      <c r="T53" s="145">
        <f>H49+H34+H19</f>
        <v>0</v>
      </c>
    </row>
    <row r="54" spans="1:20" customFormat="1" ht="15.95" customHeight="1" thickBot="1">
      <c r="A54" s="24"/>
      <c r="B54" s="38" t="s">
        <v>21</v>
      </c>
      <c r="C54" s="60">
        <f>H24+H39+H54</f>
        <v>0</v>
      </c>
      <c r="D54" s="59" t="e">
        <f>IF(SCOR&lt;=D74,"MA",IF(SCOR&lt;=D75,"EX",IF(SCOR&lt;=D76,"SS",IF(SCOR&lt;=D77,"MM","NV"))))</f>
        <v>#N/A</v>
      </c>
      <c r="E54" s="20"/>
      <c r="F54" s="8"/>
      <c r="G54" s="30" t="s">
        <v>16</v>
      </c>
      <c r="H54" s="57">
        <f>SUM(H51:H53)</f>
        <v>0</v>
      </c>
      <c r="I54" s="12"/>
      <c r="K54" s="106"/>
      <c r="L54" s="119" t="s">
        <v>113</v>
      </c>
      <c r="M54" s="122" t="e">
        <f>R24+R39+R54</f>
        <v>#VALUE!</v>
      </c>
      <c r="N54" s="123" t="str">
        <f>IF(SCOR&lt;=N74,"MA",IF(SCOR&lt;=N75,"EX",IF(SCOR&lt;=N76,"SS",IF(SCOR&lt;=N77,"MM","NV"))))</f>
        <v>MA</v>
      </c>
      <c r="O54" s="85"/>
      <c r="P54" s="85"/>
      <c r="Q54" s="110" t="s">
        <v>114</v>
      </c>
      <c r="R54" s="131" t="e">
        <f>'EX Sample'!$R$54-H54</f>
        <v>#VALUE!</v>
      </c>
      <c r="S54" s="92"/>
    </row>
    <row r="55" spans="1:20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111"/>
      <c r="L55" s="112"/>
      <c r="M55" s="112"/>
      <c r="N55" s="114"/>
      <c r="O55" s="112"/>
      <c r="P55" s="112"/>
      <c r="Q55" s="113"/>
      <c r="R55" s="113"/>
      <c r="S55" s="114"/>
    </row>
    <row r="56" spans="1:20" customFormat="1" ht="13.5" thickTop="1"/>
    <row r="57" spans="1:20" customFormat="1" ht="14.1" customHeight="1"/>
    <row r="58" spans="1:20" customFormat="1" ht="12.75"/>
    <row r="59" spans="1:20" customFormat="1" ht="15.95" customHeight="1"/>
    <row r="60" spans="1:20" customFormat="1" ht="15.95" customHeight="1"/>
    <row r="61" spans="1:20" customFormat="1" ht="15.95" customHeight="1"/>
    <row r="62" spans="1:20" customFormat="1" ht="15.95" customHeight="1"/>
    <row r="63" spans="1:20" customFormat="1" ht="15.95" customHeight="1" thickBot="1"/>
    <row r="64" spans="1:20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91"/>
  <sheetViews>
    <sheetView topLeftCell="A19" workbookViewId="0">
      <selection activeCell="G62" sqref="G62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19" ht="15">
      <c r="B1" s="2" t="s">
        <v>42</v>
      </c>
      <c r="C1" s="2"/>
      <c r="D1" s="2"/>
      <c r="E1" s="2"/>
      <c r="F1" s="2"/>
      <c r="G1" s="2"/>
      <c r="H1" s="2"/>
      <c r="I1" s="2"/>
      <c r="K1" s="82"/>
      <c r="L1" s="124" t="s">
        <v>42</v>
      </c>
      <c r="M1" s="124"/>
      <c r="N1" s="124"/>
      <c r="O1" s="124"/>
      <c r="P1" s="124"/>
      <c r="Q1" s="124"/>
      <c r="R1" s="124"/>
      <c r="S1" s="124"/>
    </row>
    <row r="2" spans="1:19" ht="15">
      <c r="B2" s="2" t="s">
        <v>52</v>
      </c>
      <c r="C2" s="2"/>
      <c r="D2" s="2"/>
      <c r="E2" s="2"/>
      <c r="F2" s="2"/>
      <c r="G2" s="2"/>
      <c r="H2" s="2"/>
      <c r="I2" s="2"/>
      <c r="K2" s="82"/>
      <c r="L2" s="124" t="s">
        <v>79</v>
      </c>
      <c r="M2" s="124"/>
      <c r="N2" s="124"/>
      <c r="O2" s="124"/>
      <c r="P2" s="124"/>
      <c r="Q2" s="124"/>
      <c r="R2" s="124"/>
      <c r="S2" s="124"/>
    </row>
    <row r="3" spans="1:19" ht="6" customHeight="1">
      <c r="B3" s="2"/>
      <c r="C3" s="2"/>
      <c r="D3" s="2"/>
      <c r="E3" s="2"/>
      <c r="F3" s="2"/>
      <c r="G3" s="2"/>
      <c r="H3" s="2"/>
      <c r="I3" s="2"/>
      <c r="K3" s="82"/>
      <c r="L3" s="124"/>
      <c r="M3" s="124"/>
      <c r="N3" s="124"/>
      <c r="O3" s="124"/>
      <c r="P3" s="124"/>
      <c r="Q3" s="124"/>
      <c r="R3" s="124"/>
      <c r="S3" s="124"/>
    </row>
    <row r="4" spans="1:19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  <c r="K4" s="82"/>
      <c r="L4" s="125" t="s">
        <v>51</v>
      </c>
      <c r="M4" s="80"/>
      <c r="N4" s="81"/>
      <c r="O4" s="81"/>
      <c r="P4" s="82"/>
      <c r="Q4" s="126" t="s">
        <v>80</v>
      </c>
      <c r="R4" s="80"/>
      <c r="S4" s="82"/>
    </row>
    <row r="5" spans="1:19" ht="15.95" customHeight="1">
      <c r="B5" s="31" t="s">
        <v>47</v>
      </c>
      <c r="C5" s="73" t="s">
        <v>115</v>
      </c>
      <c r="D5" s="74"/>
      <c r="E5" s="74"/>
      <c r="F5" s="3"/>
      <c r="G5"/>
      <c r="H5"/>
      <c r="K5" s="82"/>
      <c r="L5" s="125" t="s">
        <v>47</v>
      </c>
      <c r="M5" s="80"/>
      <c r="N5" s="81"/>
      <c r="O5" s="81"/>
      <c r="P5" s="82"/>
      <c r="Q5" s="85"/>
      <c r="R5" s="85"/>
      <c r="S5" s="82"/>
    </row>
    <row r="6" spans="1:19" ht="15.95" customHeight="1">
      <c r="B6" s="31" t="s">
        <v>48</v>
      </c>
      <c r="C6" s="73" t="s">
        <v>73</v>
      </c>
      <c r="D6" s="74"/>
      <c r="E6" s="74"/>
      <c r="F6" s="3"/>
      <c r="G6"/>
      <c r="H6"/>
      <c r="K6" s="82"/>
      <c r="L6" s="125" t="s">
        <v>48</v>
      </c>
      <c r="M6" s="80"/>
      <c r="N6" s="81"/>
      <c r="O6" s="81"/>
      <c r="P6" s="82"/>
      <c r="Q6" s="85"/>
      <c r="R6" s="85"/>
      <c r="S6" s="82"/>
    </row>
    <row r="7" spans="1:19" ht="15.95" customHeight="1">
      <c r="B7" s="31" t="s">
        <v>49</v>
      </c>
      <c r="C7" s="73" t="s">
        <v>74</v>
      </c>
      <c r="D7" s="74"/>
      <c r="E7" s="74"/>
      <c r="F7" s="32"/>
      <c r="G7"/>
      <c r="H7"/>
      <c r="K7" s="82"/>
      <c r="L7" s="125" t="s">
        <v>49</v>
      </c>
      <c r="M7" s="80"/>
      <c r="N7" s="81"/>
      <c r="O7" s="81"/>
      <c r="P7" s="127"/>
      <c r="Q7" s="85"/>
      <c r="R7" s="85"/>
      <c r="S7" s="82"/>
    </row>
    <row r="8" spans="1:19" ht="15.95" customHeight="1">
      <c r="B8" s="31" t="s">
        <v>50</v>
      </c>
      <c r="C8" s="73"/>
      <c r="D8" s="74"/>
      <c r="E8" s="74"/>
      <c r="F8" s="32"/>
      <c r="G8"/>
      <c r="H8"/>
      <c r="K8" s="82"/>
      <c r="L8" s="125" t="s">
        <v>50</v>
      </c>
      <c r="M8" s="80"/>
      <c r="N8" s="81"/>
      <c r="O8" s="81"/>
      <c r="P8" s="127"/>
      <c r="Q8" s="85"/>
      <c r="R8" s="85"/>
      <c r="S8" s="82"/>
    </row>
    <row r="9" spans="1:19" ht="3.95" customHeight="1" thickBot="1">
      <c r="B9" s="31"/>
      <c r="C9" s="3"/>
      <c r="D9" s="3"/>
      <c r="E9" s="3"/>
      <c r="F9" s="32"/>
      <c r="G9"/>
      <c r="H9"/>
      <c r="K9" s="82"/>
      <c r="L9" s="125"/>
      <c r="M9" s="82"/>
      <c r="N9" s="82"/>
      <c r="O9" s="82"/>
      <c r="P9" s="127"/>
      <c r="Q9" s="85"/>
      <c r="R9" s="85"/>
      <c r="S9" s="82"/>
    </row>
    <row r="10" spans="1:19" ht="18" customHeight="1" thickBot="1">
      <c r="B10" s="31" t="s">
        <v>1</v>
      </c>
      <c r="C10" s="129" t="s">
        <v>57</v>
      </c>
      <c r="D10" s="71" t="s">
        <v>0</v>
      </c>
      <c r="F10" s="31" t="s">
        <v>17</v>
      </c>
      <c r="G10" s="130">
        <v>39611</v>
      </c>
      <c r="H10" s="20"/>
      <c r="K10" s="82"/>
      <c r="L10" s="125" t="s">
        <v>81</v>
      </c>
      <c r="M10" s="83"/>
      <c r="N10" s="128" t="s">
        <v>0</v>
      </c>
      <c r="O10" s="82"/>
      <c r="P10" s="125" t="s">
        <v>82</v>
      </c>
      <c r="Q10" s="84"/>
      <c r="R10" s="85"/>
      <c r="S10" s="82"/>
    </row>
    <row r="11" spans="1:19" ht="9.9499999999999993" customHeight="1" thickBot="1">
      <c r="F11"/>
      <c r="G11"/>
      <c r="H11"/>
      <c r="K11" s="82"/>
      <c r="L11" s="82"/>
      <c r="M11" s="82"/>
      <c r="N11" s="82"/>
      <c r="O11" s="82"/>
      <c r="P11" s="85"/>
      <c r="Q11" s="85"/>
      <c r="R11" s="85"/>
      <c r="S11" s="82"/>
    </row>
    <row r="12" spans="1:1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86"/>
      <c r="L12" s="87"/>
      <c r="M12" s="87"/>
      <c r="N12" s="87"/>
      <c r="O12" s="87"/>
      <c r="P12" s="87"/>
      <c r="Q12" s="87"/>
      <c r="R12" s="87"/>
      <c r="S12" s="88"/>
    </row>
    <row r="13" spans="1:1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89"/>
      <c r="L13" s="90" t="s">
        <v>83</v>
      </c>
      <c r="M13" s="82"/>
      <c r="N13" s="82"/>
      <c r="O13" s="82"/>
      <c r="P13" s="91"/>
      <c r="Q13" s="82"/>
      <c r="R13" s="82"/>
      <c r="S13" s="92"/>
    </row>
    <row r="14" spans="1:1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93"/>
      <c r="L14" s="94"/>
      <c r="M14" s="95"/>
      <c r="N14" s="95"/>
      <c r="O14" s="95"/>
      <c r="P14" s="95"/>
      <c r="Q14" s="95"/>
      <c r="R14" s="95"/>
      <c r="S14" s="96"/>
    </row>
    <row r="15" spans="1:1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97"/>
      <c r="L15" s="98"/>
      <c r="M15" s="99" t="s">
        <v>84</v>
      </c>
      <c r="N15" s="99" t="s">
        <v>85</v>
      </c>
      <c r="O15" s="100"/>
      <c r="P15" s="101"/>
      <c r="Q15" s="101" t="s">
        <v>86</v>
      </c>
      <c r="R15" s="101" t="s">
        <v>87</v>
      </c>
      <c r="S15" s="102"/>
    </row>
    <row r="16" spans="1:19" ht="15.95" customHeight="1">
      <c r="A16" s="13"/>
      <c r="B16" s="29" t="s">
        <v>24</v>
      </c>
      <c r="C16" s="61">
        <v>3.03</v>
      </c>
      <c r="D16" s="62"/>
      <c r="E16" s="20"/>
      <c r="F16" s="7" t="s">
        <v>43</v>
      </c>
      <c r="G16" s="65">
        <v>10</v>
      </c>
      <c r="H16" s="65">
        <v>2</v>
      </c>
      <c r="I16" s="12"/>
      <c r="K16" s="89"/>
      <c r="L16" s="103" t="s">
        <v>88</v>
      </c>
      <c r="M16" s="131">
        <f>'SSP 12-7-11'!C16-'SSP 12-06-13'!C16</f>
        <v>0.40000000000000036</v>
      </c>
      <c r="N16" s="105"/>
      <c r="O16" s="85"/>
      <c r="P16" s="103" t="s">
        <v>43</v>
      </c>
      <c r="Q16" s="131">
        <f>'SSP 12-7-11'!G16-'SSP 12-06-13'!G16</f>
        <v>0</v>
      </c>
      <c r="R16" s="131">
        <f>'SSP 12-7-11'!H16-'SSP 12-06-13'!H16</f>
        <v>-1</v>
      </c>
      <c r="S16" s="92"/>
    </row>
    <row r="17" spans="1:19" s="8" customFormat="1" ht="15.95" customHeight="1">
      <c r="A17" s="24"/>
      <c r="B17" s="29" t="s">
        <v>25</v>
      </c>
      <c r="C17" s="61">
        <v>2.84</v>
      </c>
      <c r="D17" s="62"/>
      <c r="E17" s="20"/>
      <c r="F17" s="7" t="s">
        <v>44</v>
      </c>
      <c r="G17" s="65">
        <v>10</v>
      </c>
      <c r="H17" s="65">
        <v>0</v>
      </c>
      <c r="I17" s="12"/>
      <c r="K17" s="106"/>
      <c r="L17" s="103" t="s">
        <v>89</v>
      </c>
      <c r="M17" s="131">
        <f>'SSP 12-7-11'!C17-'SSP 12-06-13'!C17</f>
        <v>0.35000000000000009</v>
      </c>
      <c r="N17" s="105"/>
      <c r="O17" s="85"/>
      <c r="P17" s="103" t="s">
        <v>44</v>
      </c>
      <c r="Q17" s="131">
        <f>'SSP 12-7-11'!G17-'SSP 12-06-13'!G17</f>
        <v>0</v>
      </c>
      <c r="R17" s="131">
        <f>'SSP 12-7-11'!H17-'SSP 12-06-13'!H17</f>
        <v>0</v>
      </c>
      <c r="S17" s="92"/>
    </row>
    <row r="18" spans="1:19" s="8" customFormat="1" ht="15.95" customHeight="1" thickBot="1">
      <c r="A18" s="24"/>
      <c r="B18" s="29" t="s">
        <v>26</v>
      </c>
      <c r="C18" s="61">
        <v>2.94</v>
      </c>
      <c r="D18" s="62"/>
      <c r="E18" s="20"/>
      <c r="F18" s="7" t="s">
        <v>45</v>
      </c>
      <c r="G18" s="65">
        <v>10</v>
      </c>
      <c r="H18" s="66">
        <v>0</v>
      </c>
      <c r="I18" s="12"/>
      <c r="K18" s="106"/>
      <c r="L18" s="103" t="s">
        <v>90</v>
      </c>
      <c r="M18" s="131">
        <f>'SSP 12-7-11'!C18-'SSP 12-06-13'!C18</f>
        <v>-6.999999999999984E-2</v>
      </c>
      <c r="N18" s="105"/>
      <c r="O18" s="85"/>
      <c r="P18" s="103" t="s">
        <v>45</v>
      </c>
      <c r="Q18" s="131">
        <f>'SSP 12-7-11'!G18-'SSP 12-06-13'!G18</f>
        <v>0</v>
      </c>
      <c r="R18" s="131">
        <f>'SSP 12-7-11'!H18-'SSP 12-06-13'!H18</f>
        <v>1</v>
      </c>
      <c r="S18" s="92"/>
    </row>
    <row r="19" spans="1:19" s="8" customFormat="1" ht="15.95" customHeight="1" thickBot="1">
      <c r="A19" s="24"/>
      <c r="B19" s="29" t="s">
        <v>27</v>
      </c>
      <c r="C19" s="61">
        <v>6.18</v>
      </c>
      <c r="D19" s="62"/>
      <c r="E19" s="20"/>
      <c r="F19" s="20"/>
      <c r="G19" s="6" t="s">
        <v>46</v>
      </c>
      <c r="H19" s="58">
        <f>SUM(H16:H18)</f>
        <v>2</v>
      </c>
      <c r="I19" s="12"/>
      <c r="K19" s="106"/>
      <c r="L19" s="103" t="s">
        <v>91</v>
      </c>
      <c r="M19" s="131">
        <f>'SSP 12-7-11'!C19-'SSP 12-06-13'!C19</f>
        <v>0.8100000000000005</v>
      </c>
      <c r="N19" s="105"/>
      <c r="O19" s="85"/>
      <c r="P19" s="85"/>
      <c r="Q19" s="108" t="s">
        <v>46</v>
      </c>
      <c r="R19" s="131">
        <f>'SSP 12-7-11'!H19-'SSP 12-06-13'!H19</f>
        <v>0</v>
      </c>
      <c r="S19" s="92"/>
    </row>
    <row r="20" spans="1:19" s="8" customFormat="1" ht="15.95" customHeight="1">
      <c r="A20" s="24"/>
      <c r="B20" s="29" t="s">
        <v>28</v>
      </c>
      <c r="C20" s="61">
        <v>4.08</v>
      </c>
      <c r="D20" s="62"/>
      <c r="E20" s="20"/>
      <c r="F20" s="20"/>
      <c r="G20" s="20"/>
      <c r="H20" s="41"/>
      <c r="I20" s="12"/>
      <c r="K20" s="106"/>
      <c r="L20" s="103" t="s">
        <v>92</v>
      </c>
      <c r="M20" s="131">
        <f>'SSP 12-7-11'!C20-'SSP 12-06-13'!C20</f>
        <v>-0.53000000000000025</v>
      </c>
      <c r="N20" s="105"/>
      <c r="O20" s="85"/>
      <c r="P20" s="85"/>
      <c r="Q20" s="85"/>
      <c r="R20" s="99"/>
      <c r="S20" s="92"/>
    </row>
    <row r="21" spans="1:19" s="8" customFormat="1" ht="15.95" customHeight="1">
      <c r="A21" s="24"/>
      <c r="B21" s="29" t="s">
        <v>29</v>
      </c>
      <c r="C21" s="61">
        <v>8.61</v>
      </c>
      <c r="D21" s="62"/>
      <c r="E21" s="20"/>
      <c r="F21" s="20"/>
      <c r="G21" s="7" t="s">
        <v>37</v>
      </c>
      <c r="H21" s="55">
        <f>C23</f>
        <v>34.71</v>
      </c>
      <c r="I21" s="12"/>
      <c r="K21" s="106"/>
      <c r="L21" s="103" t="s">
        <v>93</v>
      </c>
      <c r="M21" s="131">
        <f>'SSP 12-7-11'!C21-'SSP 12-06-13'!C21</f>
        <v>-0.82999999999999918</v>
      </c>
      <c r="N21" s="105"/>
      <c r="O21" s="85"/>
      <c r="P21" s="85"/>
      <c r="Q21" s="103" t="s">
        <v>94</v>
      </c>
      <c r="R21" s="131">
        <f>'SSP 12-7-11'!H21-'SSP 12-06-13'!H21</f>
        <v>-1.2999999999999972</v>
      </c>
      <c r="S21" s="92"/>
    </row>
    <row r="22" spans="1:19" s="8" customFormat="1" ht="15.95" customHeight="1" thickBot="1">
      <c r="A22" s="24"/>
      <c r="B22" s="29" t="s">
        <v>30</v>
      </c>
      <c r="C22" s="63">
        <v>7.03</v>
      </c>
      <c r="D22" s="64"/>
      <c r="E22" s="20"/>
      <c r="G22" s="17" t="s">
        <v>18</v>
      </c>
      <c r="H22" s="55">
        <f>D23*3</f>
        <v>0</v>
      </c>
      <c r="I22" s="12"/>
      <c r="K22" s="106"/>
      <c r="L22" s="103" t="s">
        <v>95</v>
      </c>
      <c r="M22" s="131">
        <f>'SSP 12-7-11'!C22-'SSP 12-06-13'!C22</f>
        <v>-1.4300000000000006</v>
      </c>
      <c r="N22" s="107"/>
      <c r="O22" s="85"/>
      <c r="P22" s="85"/>
      <c r="Q22" s="109" t="s">
        <v>96</v>
      </c>
      <c r="R22" s="131">
        <f>'SSP 12-7-11'!H22-'SSP 12-06-13'!H22</f>
        <v>0</v>
      </c>
      <c r="S22" s="92"/>
    </row>
    <row r="23" spans="1:19" s="8" customFormat="1" ht="15.95" customHeight="1" thickBot="1">
      <c r="A23" s="24"/>
      <c r="B23" s="6" t="s">
        <v>35</v>
      </c>
      <c r="C23" s="57">
        <f>SUM(C16:C22)</f>
        <v>34.71</v>
      </c>
      <c r="D23" s="58">
        <f>SUM(D16:D22)</f>
        <v>0</v>
      </c>
      <c r="E23" s="20"/>
      <c r="G23" s="17" t="s">
        <v>19</v>
      </c>
      <c r="H23" s="56">
        <f>H19/2</f>
        <v>1</v>
      </c>
      <c r="I23" s="12"/>
      <c r="K23" s="106"/>
      <c r="L23" s="108" t="s">
        <v>97</v>
      </c>
      <c r="M23" s="131">
        <f>'SSP 12-7-11'!C23-'SSP 12-06-13'!C23</f>
        <v>-1.2999999999999972</v>
      </c>
      <c r="N23" s="131">
        <f>'SSP 12-7-11'!D23-'SSP 12-06-13'!D23</f>
        <v>0</v>
      </c>
      <c r="O23" s="85"/>
      <c r="P23" s="85"/>
      <c r="Q23" s="109" t="s">
        <v>98</v>
      </c>
      <c r="R23" s="131">
        <f>'SSP 12-7-11'!H23-'SSP 12-06-13'!H23</f>
        <v>0</v>
      </c>
      <c r="S23" s="92"/>
    </row>
    <row r="24" spans="1:19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35.71</v>
      </c>
      <c r="I24" s="12"/>
      <c r="K24" s="106"/>
      <c r="L24" s="85"/>
      <c r="M24" s="85"/>
      <c r="N24" s="85"/>
      <c r="O24" s="85"/>
      <c r="P24" s="85"/>
      <c r="Q24" s="110" t="s">
        <v>99</v>
      </c>
      <c r="R24" s="131">
        <f>'SSP 12-7-11'!H24-'SSP 12-06-13'!H24</f>
        <v>-1.2999999999999972</v>
      </c>
      <c r="S24" s="92"/>
    </row>
    <row r="25" spans="1:19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111"/>
      <c r="L25" s="112"/>
      <c r="M25" s="112"/>
      <c r="N25" s="112"/>
      <c r="O25" s="112"/>
      <c r="P25" s="112"/>
      <c r="Q25" s="113"/>
      <c r="R25" s="113"/>
      <c r="S25" s="114"/>
    </row>
    <row r="26" spans="1:19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19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86"/>
      <c r="L27" s="87"/>
      <c r="M27" s="87"/>
      <c r="N27" s="87"/>
      <c r="O27" s="87"/>
      <c r="P27" s="87"/>
      <c r="Q27" s="87"/>
      <c r="R27" s="87"/>
      <c r="S27" s="88"/>
    </row>
    <row r="28" spans="1:19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89"/>
      <c r="L28" s="90" t="s">
        <v>100</v>
      </c>
      <c r="M28" s="82"/>
      <c r="N28" s="82"/>
      <c r="O28" s="82"/>
      <c r="P28" s="91"/>
      <c r="Q28" s="82"/>
      <c r="R28" s="82"/>
      <c r="S28" s="92"/>
    </row>
    <row r="29" spans="1:19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93"/>
      <c r="L29" s="94"/>
      <c r="M29" s="95"/>
      <c r="N29" s="95"/>
      <c r="O29" s="95"/>
      <c r="P29" s="95"/>
      <c r="Q29" s="95"/>
      <c r="R29" s="95"/>
      <c r="S29" s="96"/>
    </row>
    <row r="30" spans="1:19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97"/>
      <c r="L30" s="98"/>
      <c r="M30" s="99" t="s">
        <v>84</v>
      </c>
      <c r="N30" s="99" t="s">
        <v>85</v>
      </c>
      <c r="O30" s="100"/>
      <c r="P30" s="101"/>
      <c r="Q30" s="101" t="s">
        <v>86</v>
      </c>
      <c r="R30" s="101" t="s">
        <v>87</v>
      </c>
      <c r="S30" s="102"/>
    </row>
    <row r="31" spans="1:19" customFormat="1" ht="15.95" customHeight="1">
      <c r="A31" s="13"/>
      <c r="B31" s="29" t="s">
        <v>39</v>
      </c>
      <c r="C31" s="61">
        <v>5.12</v>
      </c>
      <c r="D31" s="62"/>
      <c r="E31" s="20"/>
      <c r="F31" s="7" t="s">
        <v>43</v>
      </c>
      <c r="G31" s="65">
        <v>10</v>
      </c>
      <c r="H31" s="65">
        <v>2</v>
      </c>
      <c r="I31" s="12"/>
      <c r="K31" s="89"/>
      <c r="L31" s="103" t="s">
        <v>101</v>
      </c>
      <c r="M31" s="131">
        <f>'SSP 12-7-11'!C31-'SSP 12-06-13'!C31</f>
        <v>0.67999999999999972</v>
      </c>
      <c r="N31" s="131"/>
      <c r="O31" s="85"/>
      <c r="P31" s="103" t="s">
        <v>43</v>
      </c>
      <c r="Q31" s="131">
        <f>'SSP 12-7-11'!G31-'SSP 12-06-13'!G31</f>
        <v>0</v>
      </c>
      <c r="R31" s="131">
        <f>'SSP 12-7-11'!H31-'SSP 12-06-13'!H31</f>
        <v>-2</v>
      </c>
      <c r="S31" s="92"/>
    </row>
    <row r="32" spans="1:19" customFormat="1" ht="15.95" customHeight="1">
      <c r="A32" s="24"/>
      <c r="B32" s="29" t="s">
        <v>40</v>
      </c>
      <c r="C32" s="61">
        <v>4.13</v>
      </c>
      <c r="D32" s="62"/>
      <c r="E32" s="20"/>
      <c r="F32" s="7" t="s">
        <v>44</v>
      </c>
      <c r="G32" s="65">
        <v>10</v>
      </c>
      <c r="H32" s="65">
        <v>2</v>
      </c>
      <c r="I32" s="12"/>
      <c r="K32" s="106"/>
      <c r="L32" s="103" t="s">
        <v>102</v>
      </c>
      <c r="M32" s="131">
        <f>'SSP 12-7-11'!C32-'SSP 12-06-13'!C32</f>
        <v>0.63999999999999968</v>
      </c>
      <c r="N32" s="131"/>
      <c r="O32" s="85"/>
      <c r="P32" s="103" t="s">
        <v>44</v>
      </c>
      <c r="Q32" s="131">
        <f>'SSP 12-7-11'!G32-'SSP 12-06-13'!G32</f>
        <v>0</v>
      </c>
      <c r="R32" s="131">
        <f>'SSP 12-7-11'!H32-'SSP 12-06-13'!H32</f>
        <v>-2</v>
      </c>
      <c r="S32" s="92"/>
    </row>
    <row r="33" spans="1:19" customFormat="1" ht="15.95" customHeight="1" thickBot="1">
      <c r="A33" s="24"/>
      <c r="B33" s="29" t="s">
        <v>41</v>
      </c>
      <c r="C33" s="61">
        <v>12.69</v>
      </c>
      <c r="D33" s="62"/>
      <c r="E33" s="20"/>
      <c r="F33" s="7" t="s">
        <v>45</v>
      </c>
      <c r="G33" s="65">
        <v>10</v>
      </c>
      <c r="H33" s="66">
        <v>3</v>
      </c>
      <c r="I33" s="12"/>
      <c r="K33" s="106"/>
      <c r="L33" s="103" t="s">
        <v>103</v>
      </c>
      <c r="M33" s="131">
        <f>'SSP 12-7-11'!C33-'SSP 12-06-13'!C33</f>
        <v>-0.41000000000000014</v>
      </c>
      <c r="N33" s="131"/>
      <c r="O33" s="85"/>
      <c r="P33" s="103" t="s">
        <v>45</v>
      </c>
      <c r="Q33" s="131">
        <f>'SSP 12-7-11'!G33-'SSP 12-06-13'!G33</f>
        <v>0</v>
      </c>
      <c r="R33" s="131">
        <f>'SSP 12-7-11'!H33-'SSP 12-06-13'!H33</f>
        <v>-2</v>
      </c>
      <c r="S33" s="92"/>
    </row>
    <row r="34" spans="1:19" customFormat="1" ht="15.95" customHeight="1" thickBot="1">
      <c r="A34" s="24"/>
      <c r="B34" s="29" t="s">
        <v>27</v>
      </c>
      <c r="C34" s="61">
        <v>6.04</v>
      </c>
      <c r="D34" s="62"/>
      <c r="E34" s="20"/>
      <c r="F34" s="20"/>
      <c r="G34" s="6" t="s">
        <v>46</v>
      </c>
      <c r="H34" s="58">
        <f>SUM(H31:H33)</f>
        <v>7</v>
      </c>
      <c r="I34" s="12"/>
      <c r="K34" s="106"/>
      <c r="L34" s="103" t="s">
        <v>91</v>
      </c>
      <c r="M34" s="131">
        <f>'SSP 12-7-11'!C34-'SSP 12-06-13'!C34</f>
        <v>-0.45999999999999996</v>
      </c>
      <c r="N34" s="131"/>
      <c r="O34" s="85"/>
      <c r="P34" s="85"/>
      <c r="Q34" s="108" t="s">
        <v>46</v>
      </c>
      <c r="R34" s="131">
        <f>'SSP 12-7-11'!H34-'SSP 12-06-13'!H34</f>
        <v>-6</v>
      </c>
      <c r="S34" s="92"/>
    </row>
    <row r="35" spans="1:19" customFormat="1" ht="15.95" customHeight="1" thickBot="1">
      <c r="A35" s="24"/>
      <c r="B35" s="6" t="s">
        <v>35</v>
      </c>
      <c r="C35" s="57">
        <f>SUM(C31:C34)</f>
        <v>27.979999999999997</v>
      </c>
      <c r="D35" s="58">
        <f>SUM(D31:D34)</f>
        <v>0</v>
      </c>
      <c r="E35" s="20"/>
      <c r="F35" s="20"/>
      <c r="G35" s="20"/>
      <c r="H35" s="20"/>
      <c r="I35" s="12"/>
      <c r="K35" s="106"/>
      <c r="L35" s="108" t="s">
        <v>97</v>
      </c>
      <c r="M35" s="131">
        <f>'EX Sample'!$M$35-C35</f>
        <v>-2.7299999999999969</v>
      </c>
      <c r="N35" s="131">
        <f>'EX Sample'!$N$35-D35</f>
        <v>25.25</v>
      </c>
      <c r="O35" s="85"/>
      <c r="P35" s="85"/>
      <c r="Q35" s="85"/>
      <c r="R35" s="85"/>
      <c r="S35" s="92"/>
    </row>
    <row r="36" spans="1:19" customFormat="1" ht="15.95" customHeight="1">
      <c r="A36" s="24"/>
      <c r="E36" s="20"/>
      <c r="F36" s="20"/>
      <c r="G36" s="7" t="s">
        <v>37</v>
      </c>
      <c r="H36" s="55">
        <f>C35</f>
        <v>27.979999999999997</v>
      </c>
      <c r="I36" s="12"/>
      <c r="K36" s="106"/>
      <c r="L36" s="85"/>
      <c r="M36" s="85"/>
      <c r="N36" s="85"/>
      <c r="O36" s="85"/>
      <c r="P36" s="85"/>
      <c r="Q36" s="103" t="s">
        <v>94</v>
      </c>
      <c r="R36" s="131">
        <f>'SSP 12-7-11'!H36-'SSP 12-06-13'!H36</f>
        <v>0.45000000000000284</v>
      </c>
      <c r="S36" s="92"/>
    </row>
    <row r="37" spans="1:1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106"/>
      <c r="L37" s="85"/>
      <c r="M37" s="85"/>
      <c r="N37" s="85"/>
      <c r="O37" s="85"/>
      <c r="P37" s="85"/>
      <c r="Q37" s="109" t="s">
        <v>96</v>
      </c>
      <c r="R37" s="131">
        <f>'SSP 12-7-11'!H37-'SSP 12-06-13'!H37</f>
        <v>0</v>
      </c>
      <c r="S37" s="92"/>
    </row>
    <row r="38" spans="1:1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3.5</v>
      </c>
      <c r="I38" s="12"/>
      <c r="K38" s="106"/>
      <c r="L38" s="82"/>
      <c r="M38" s="82"/>
      <c r="N38" s="82"/>
      <c r="O38" s="85"/>
      <c r="P38" s="85"/>
      <c r="Q38" s="109" t="s">
        <v>98</v>
      </c>
      <c r="R38" s="131">
        <f>'SSP 12-7-11'!H38-'SSP 12-06-13'!H38</f>
        <v>-3</v>
      </c>
      <c r="S38" s="92"/>
    </row>
    <row r="39" spans="1:1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31.479999999999997</v>
      </c>
      <c r="I39" s="12"/>
      <c r="K39" s="106"/>
      <c r="L39" s="85"/>
      <c r="M39" s="85"/>
      <c r="N39" s="85"/>
      <c r="O39" s="85"/>
      <c r="P39" s="85"/>
      <c r="Q39" s="110" t="s">
        <v>104</v>
      </c>
      <c r="R39" s="131">
        <f>'SSP 12-7-11'!H39-'SSP 12-06-13'!H39</f>
        <v>-2.5499999999999972</v>
      </c>
      <c r="S39" s="92"/>
    </row>
    <row r="40" spans="1:1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111"/>
      <c r="L40" s="112"/>
      <c r="M40" s="112"/>
      <c r="N40" s="112"/>
      <c r="O40" s="112"/>
      <c r="P40" s="112"/>
      <c r="Q40" s="113"/>
      <c r="R40" s="113"/>
      <c r="S40" s="114"/>
    </row>
    <row r="41" spans="1:19" customFormat="1" ht="9.9499999999999993" customHeight="1" thickTop="1" thickBot="1">
      <c r="K41" s="85"/>
      <c r="L41" s="85"/>
      <c r="M41" s="85"/>
      <c r="N41" s="85"/>
      <c r="O41" s="85"/>
      <c r="P41" s="85"/>
      <c r="Q41" s="85"/>
      <c r="R41" s="85"/>
      <c r="S41" s="85"/>
    </row>
    <row r="42" spans="1:1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86"/>
      <c r="L42" s="87"/>
      <c r="M42" s="87"/>
      <c r="N42" s="87"/>
      <c r="O42" s="87"/>
      <c r="P42" s="87"/>
      <c r="Q42" s="87"/>
      <c r="R42" s="87"/>
      <c r="S42" s="88"/>
    </row>
    <row r="43" spans="1:1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89"/>
      <c r="L43" s="90" t="s">
        <v>105</v>
      </c>
      <c r="M43" s="82"/>
      <c r="N43" s="82"/>
      <c r="O43" s="82"/>
      <c r="P43" s="91"/>
      <c r="Q43" s="82"/>
      <c r="R43" s="82"/>
      <c r="S43" s="92"/>
    </row>
    <row r="44" spans="1:1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93"/>
      <c r="L44" s="94"/>
      <c r="M44" s="95"/>
      <c r="N44" s="95"/>
      <c r="O44" s="95"/>
      <c r="P44" s="95"/>
      <c r="Q44" s="95"/>
      <c r="R44" s="95"/>
      <c r="S44" s="96"/>
    </row>
    <row r="45" spans="1:1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97"/>
      <c r="L45" s="98"/>
      <c r="M45" s="99" t="s">
        <v>84</v>
      </c>
      <c r="N45" s="99" t="s">
        <v>85</v>
      </c>
      <c r="O45" s="100"/>
      <c r="P45" s="101"/>
      <c r="Q45" s="101" t="s">
        <v>86</v>
      </c>
      <c r="R45" s="101" t="s">
        <v>87</v>
      </c>
      <c r="S45" s="102"/>
    </row>
    <row r="46" spans="1:19" customFormat="1" ht="15.95" customHeight="1">
      <c r="A46" s="13"/>
      <c r="B46" s="29" t="s">
        <v>12</v>
      </c>
      <c r="C46" s="61">
        <v>20.66</v>
      </c>
      <c r="D46" s="62"/>
      <c r="E46" s="20"/>
      <c r="F46" s="7" t="s">
        <v>43</v>
      </c>
      <c r="G46" s="65">
        <v>10</v>
      </c>
      <c r="H46" s="65">
        <v>3</v>
      </c>
      <c r="I46" s="12"/>
      <c r="K46" s="89"/>
      <c r="L46" s="103" t="s">
        <v>106</v>
      </c>
      <c r="M46" s="131">
        <f>'SSP 12-7-11'!C46-'SSP 12-06-13'!C46</f>
        <v>-3.6400000000000006</v>
      </c>
      <c r="N46" s="131"/>
      <c r="O46" s="85"/>
      <c r="P46" s="103" t="s">
        <v>43</v>
      </c>
      <c r="Q46" s="131">
        <f>'SSP 12-7-11'!G46-'SSP 12-06-13'!G46</f>
        <v>0</v>
      </c>
      <c r="R46" s="131">
        <f>'SSP 12-7-11'!H46-'SSP 12-06-13'!H46</f>
        <v>5</v>
      </c>
      <c r="S46" s="92"/>
    </row>
    <row r="47" spans="1:19" customFormat="1" ht="15.95" customHeight="1">
      <c r="A47" s="24"/>
      <c r="B47" s="29" t="s">
        <v>13</v>
      </c>
      <c r="C47" s="61">
        <v>21.01</v>
      </c>
      <c r="D47" s="62"/>
      <c r="E47" s="20"/>
      <c r="F47" s="7" t="s">
        <v>44</v>
      </c>
      <c r="G47" s="65">
        <v>10</v>
      </c>
      <c r="H47" s="65">
        <v>5</v>
      </c>
      <c r="I47" s="12"/>
      <c r="K47" s="106"/>
      <c r="L47" s="103" t="s">
        <v>107</v>
      </c>
      <c r="M47" s="131">
        <f>'SSP 12-7-11'!C47-'SSP 12-06-13'!C47</f>
        <v>-0.68000000000000327</v>
      </c>
      <c r="N47" s="131"/>
      <c r="O47" s="85"/>
      <c r="P47" s="103" t="s">
        <v>44</v>
      </c>
      <c r="Q47" s="131">
        <f>'SSP 12-7-11'!G47-'SSP 12-06-13'!G47</f>
        <v>0</v>
      </c>
      <c r="R47" s="131">
        <f>'SSP 12-7-11'!H47-'SSP 12-06-13'!H47</f>
        <v>4</v>
      </c>
      <c r="S47" s="92"/>
    </row>
    <row r="48" spans="1:19" customFormat="1" ht="15.95" customHeight="1" thickBot="1">
      <c r="A48" s="24"/>
      <c r="B48" s="29" t="s">
        <v>14</v>
      </c>
      <c r="C48" s="61">
        <v>9.48</v>
      </c>
      <c r="D48" s="62"/>
      <c r="E48" s="20"/>
      <c r="F48" s="7" t="s">
        <v>45</v>
      </c>
      <c r="G48" s="65">
        <v>10</v>
      </c>
      <c r="H48" s="66">
        <v>8</v>
      </c>
      <c r="I48" s="12"/>
      <c r="K48" s="106"/>
      <c r="L48" s="103" t="s">
        <v>108</v>
      </c>
      <c r="M48" s="131">
        <f>'SSP 12-7-11'!C48-'SSP 12-06-13'!C48</f>
        <v>-1.42</v>
      </c>
      <c r="N48" s="131"/>
      <c r="O48" s="85"/>
      <c r="P48" s="103" t="s">
        <v>45</v>
      </c>
      <c r="Q48" s="131">
        <f>'SSP 12-7-11'!G48-'SSP 12-06-13'!G48</f>
        <v>0</v>
      </c>
      <c r="R48" s="131">
        <f>'SSP 12-7-11'!H48-'SSP 12-06-13'!H48</f>
        <v>6</v>
      </c>
      <c r="S48" s="92"/>
    </row>
    <row r="49" spans="1:20" customFormat="1" ht="15.95" customHeight="1" thickBot="1">
      <c r="A49" s="24"/>
      <c r="B49" s="6" t="s">
        <v>35</v>
      </c>
      <c r="C49" s="57">
        <f>SUM(C46:C48)</f>
        <v>51.150000000000006</v>
      </c>
      <c r="D49" s="58">
        <f>SUM(D46:D48)</f>
        <v>0</v>
      </c>
      <c r="E49" s="20"/>
      <c r="F49" s="20"/>
      <c r="G49" s="6" t="s">
        <v>46</v>
      </c>
      <c r="H49" s="58">
        <f>SUM(H46:H48)</f>
        <v>16</v>
      </c>
      <c r="I49" s="12"/>
      <c r="K49" s="106"/>
      <c r="L49" s="108" t="s">
        <v>97</v>
      </c>
      <c r="M49" s="131">
        <f>'SSP 12-7-11'!C49-'SSP 12-06-13'!C49</f>
        <v>-5.7400000000000091</v>
      </c>
      <c r="N49" s="131">
        <f>D49-'EX Sample'!$N$49</f>
        <v>-43</v>
      </c>
      <c r="O49" s="85"/>
      <c r="P49" s="85"/>
      <c r="Q49" s="108" t="s">
        <v>46</v>
      </c>
      <c r="R49" s="131">
        <f>'SSP 12-7-11'!H49-'SSP 12-06-13'!H49</f>
        <v>15</v>
      </c>
      <c r="S49" s="92"/>
      <c r="T49" t="s">
        <v>120</v>
      </c>
    </row>
    <row r="50" spans="1:20" customFormat="1" ht="15.95" customHeight="1">
      <c r="A50" s="24"/>
      <c r="E50" s="20"/>
      <c r="F50" s="20"/>
      <c r="G50" s="20"/>
      <c r="H50" s="20"/>
      <c r="I50" s="12"/>
      <c r="K50" s="106"/>
      <c r="L50" s="85"/>
      <c r="M50" s="85"/>
      <c r="N50" s="85"/>
      <c r="O50" s="85"/>
      <c r="P50" s="85"/>
      <c r="Q50" s="85"/>
      <c r="R50" s="85"/>
      <c r="S50" s="92"/>
      <c r="T50" s="135">
        <f>C23+C35+C49</f>
        <v>113.84</v>
      </c>
    </row>
    <row r="51" spans="1:20" customFormat="1" ht="15.95" customHeight="1" thickBot="1">
      <c r="A51" s="24"/>
      <c r="E51" s="20"/>
      <c r="F51" s="20"/>
      <c r="G51" s="7" t="s">
        <v>37</v>
      </c>
      <c r="H51" s="55">
        <f>C49</f>
        <v>51.150000000000006</v>
      </c>
      <c r="I51" s="12"/>
      <c r="K51" s="106"/>
      <c r="L51" s="85"/>
      <c r="M51" s="85"/>
      <c r="N51" s="85"/>
      <c r="O51" s="85"/>
      <c r="P51" s="85"/>
      <c r="Q51" s="103" t="s">
        <v>94</v>
      </c>
      <c r="R51" s="131">
        <f>'SSP 12-7-11'!H51-'SSP 12-06-13'!H51</f>
        <v>-5.7400000000000091</v>
      </c>
      <c r="S51" s="92"/>
    </row>
    <row r="52" spans="1:20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116"/>
      <c r="L52" s="87"/>
      <c r="M52" s="117" t="s">
        <v>109</v>
      </c>
      <c r="N52" s="118" t="s">
        <v>110</v>
      </c>
      <c r="O52" s="85"/>
      <c r="P52" s="85"/>
      <c r="Q52" s="109" t="s">
        <v>96</v>
      </c>
      <c r="R52" s="131">
        <f>'SSP 12-7-11'!H52-'SSP 12-06-13'!H52</f>
        <v>0</v>
      </c>
      <c r="S52" s="92"/>
      <c r="T52" t="s">
        <v>119</v>
      </c>
    </row>
    <row r="53" spans="1:20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8</v>
      </c>
      <c r="I53" s="12"/>
      <c r="K53" s="106"/>
      <c r="L53" s="119" t="s">
        <v>109</v>
      </c>
      <c r="M53" s="120" t="s">
        <v>111</v>
      </c>
      <c r="N53" s="121" t="s">
        <v>112</v>
      </c>
      <c r="O53" s="85"/>
      <c r="P53" s="85"/>
      <c r="Q53" s="109" t="s">
        <v>98</v>
      </c>
      <c r="R53" s="131">
        <f>'SSP 12-7-11'!H53-'SSP 12-06-13'!H53</f>
        <v>7.5</v>
      </c>
      <c r="S53" s="92"/>
      <c r="T53" s="145">
        <f>H19+H34+H49</f>
        <v>25</v>
      </c>
    </row>
    <row r="54" spans="1:20" customFormat="1" ht="15.95" customHeight="1" thickBot="1">
      <c r="A54" s="24"/>
      <c r="B54" s="38" t="s">
        <v>21</v>
      </c>
      <c r="C54" s="60">
        <f>H24+H39+H54</f>
        <v>126.34</v>
      </c>
      <c r="D54" s="59" t="s">
        <v>78</v>
      </c>
      <c r="E54" s="20"/>
      <c r="F54" s="8"/>
      <c r="G54" s="30" t="s">
        <v>16</v>
      </c>
      <c r="H54" s="57">
        <f>SUM(H51:H53)</f>
        <v>59.150000000000006</v>
      </c>
      <c r="I54" s="12"/>
      <c r="K54" s="106"/>
      <c r="L54" s="119" t="s">
        <v>113</v>
      </c>
      <c r="M54" s="131">
        <f>'SSP 12-7-11'!C54-'SSP 12-06-13'!C54</f>
        <v>-2.0900000000000034</v>
      </c>
      <c r="N54" s="123" t="s">
        <v>78</v>
      </c>
      <c r="O54" s="85"/>
      <c r="P54" s="85"/>
      <c r="Q54" s="110" t="s">
        <v>114</v>
      </c>
      <c r="R54" s="131">
        <f>'SSP 12-7-11'!H54-'SSP 12-06-13'!H54</f>
        <v>1.7599999999999909</v>
      </c>
      <c r="S54" s="92"/>
    </row>
    <row r="55" spans="1:20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111"/>
      <c r="L55" s="112"/>
      <c r="M55" s="112"/>
      <c r="N55" s="114"/>
      <c r="O55" s="112"/>
      <c r="P55" s="112"/>
      <c r="Q55" s="113"/>
      <c r="R55" s="113"/>
      <c r="S55" s="114"/>
    </row>
    <row r="56" spans="1:20" customFormat="1" ht="13.5" thickTop="1"/>
    <row r="57" spans="1:20" customFormat="1" ht="14.1" customHeight="1"/>
    <row r="58" spans="1:20" customFormat="1" ht="12.75"/>
    <row r="59" spans="1:20" customFormat="1" ht="15.95" customHeight="1"/>
    <row r="60" spans="1:20" customFormat="1" ht="15.95" customHeight="1"/>
    <row r="61" spans="1:20" customFormat="1" ht="15.95" customHeight="1"/>
    <row r="62" spans="1:20" customFormat="1" ht="15.95" customHeight="1"/>
    <row r="63" spans="1:20" customFormat="1" ht="15.95" customHeight="1" thickBot="1"/>
    <row r="64" spans="1:20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91"/>
  <sheetViews>
    <sheetView topLeftCell="A37" workbookViewId="0">
      <selection activeCell="U49" sqref="U49:U53"/>
    </sheetView>
  </sheetViews>
  <sheetFormatPr defaultColWidth="10.75" defaultRowHeight="10.5"/>
  <cols>
    <col min="1" max="1" width="2" style="1" customWidth="1"/>
    <col min="2" max="2" width="14.875" style="1" customWidth="1"/>
    <col min="3" max="6" width="9.375" style="1" customWidth="1"/>
    <col min="7" max="7" width="12.5" style="1" customWidth="1"/>
    <col min="8" max="8" width="9.125" style="1" customWidth="1"/>
    <col min="9" max="9" width="2.375" style="1" customWidth="1"/>
    <col min="10" max="10" width="10.75" style="1"/>
    <col min="11" max="11" width="2.75" style="1" customWidth="1"/>
    <col min="12" max="12" width="16" style="1" customWidth="1"/>
    <col min="13" max="18" width="10.75" style="1"/>
    <col min="19" max="19" width="2.5" style="1" customWidth="1"/>
    <col min="20" max="16384" width="10.75" style="1"/>
  </cols>
  <sheetData>
    <row r="1" spans="1:20" ht="15">
      <c r="B1" s="2" t="s">
        <v>42</v>
      </c>
      <c r="C1" s="2"/>
      <c r="D1" s="2"/>
      <c r="E1" s="2"/>
      <c r="F1" s="2"/>
      <c r="G1" s="2"/>
      <c r="H1" s="2"/>
      <c r="I1" s="2"/>
      <c r="L1" s="2" t="s">
        <v>42</v>
      </c>
      <c r="M1" s="2"/>
      <c r="N1" s="2"/>
      <c r="O1" s="2"/>
      <c r="P1" s="2"/>
      <c r="Q1" s="2"/>
      <c r="R1" s="2"/>
      <c r="S1" s="2"/>
      <c r="T1" s="2"/>
    </row>
    <row r="2" spans="1:20" ht="15">
      <c r="B2" s="2" t="s">
        <v>52</v>
      </c>
      <c r="C2" s="2"/>
      <c r="D2" s="2"/>
      <c r="E2" s="2"/>
      <c r="F2" s="2"/>
      <c r="G2" s="2"/>
      <c r="H2" s="2"/>
      <c r="I2" s="2"/>
      <c r="L2" s="2" t="s">
        <v>52</v>
      </c>
      <c r="M2" s="2"/>
      <c r="N2" s="2"/>
      <c r="O2" s="2"/>
      <c r="P2" s="2"/>
      <c r="Q2" s="2"/>
      <c r="R2" s="2"/>
      <c r="S2" s="2"/>
      <c r="T2" s="2"/>
    </row>
    <row r="3" spans="1:20" ht="6" customHeight="1">
      <c r="B3" s="2"/>
      <c r="C3" s="2"/>
      <c r="D3" s="2"/>
      <c r="E3" s="2"/>
      <c r="F3" s="2"/>
      <c r="G3" s="2"/>
      <c r="H3" s="2"/>
      <c r="I3" s="2"/>
      <c r="L3" s="2"/>
      <c r="M3" s="2"/>
      <c r="N3" s="2"/>
      <c r="O3" s="2"/>
      <c r="P3" s="2"/>
      <c r="Q3" s="2"/>
      <c r="R3" s="2"/>
      <c r="S3" s="2"/>
      <c r="T3" s="2"/>
    </row>
    <row r="4" spans="1:20" ht="15.95" customHeight="1">
      <c r="B4" s="31" t="s">
        <v>51</v>
      </c>
      <c r="C4" s="73" t="s">
        <v>70</v>
      </c>
      <c r="D4" s="74"/>
      <c r="E4" s="74"/>
      <c r="G4" s="75" t="s">
        <v>3</v>
      </c>
      <c r="H4" s="73"/>
      <c r="L4" s="31" t="s">
        <v>51</v>
      </c>
      <c r="M4" s="73"/>
      <c r="N4" s="74"/>
      <c r="O4" s="74"/>
      <c r="P4" s="74"/>
      <c r="R4" s="75" t="s">
        <v>3</v>
      </c>
      <c r="S4" s="73"/>
    </row>
    <row r="5" spans="1:20" ht="15.95" customHeight="1">
      <c r="B5" s="31" t="s">
        <v>47</v>
      </c>
      <c r="C5" s="73" t="s">
        <v>72</v>
      </c>
      <c r="D5" s="74"/>
      <c r="E5" s="74"/>
      <c r="F5" s="3"/>
      <c r="G5"/>
      <c r="H5"/>
      <c r="L5" s="31" t="s">
        <v>47</v>
      </c>
      <c r="M5" s="73"/>
      <c r="N5" s="74"/>
      <c r="O5" s="74"/>
      <c r="P5" s="74"/>
      <c r="Q5" s="3"/>
      <c r="R5"/>
      <c r="S5"/>
    </row>
    <row r="6" spans="1:20" ht="15.95" customHeight="1">
      <c r="B6" s="31" t="s">
        <v>48</v>
      </c>
      <c r="C6" s="73" t="s">
        <v>73</v>
      </c>
      <c r="D6" s="74"/>
      <c r="E6" s="74"/>
      <c r="F6" s="3"/>
      <c r="G6"/>
      <c r="H6"/>
      <c r="L6" s="31" t="s">
        <v>48</v>
      </c>
      <c r="M6" s="73"/>
      <c r="N6" s="74"/>
      <c r="O6" s="74"/>
      <c r="P6" s="74"/>
      <c r="Q6" s="3"/>
      <c r="R6"/>
      <c r="S6"/>
    </row>
    <row r="7" spans="1:20" ht="15.95" customHeight="1">
      <c r="B7" s="31" t="s">
        <v>49</v>
      </c>
      <c r="C7" s="73" t="s">
        <v>74</v>
      </c>
      <c r="D7" s="74"/>
      <c r="E7" s="74"/>
      <c r="F7" s="32"/>
      <c r="G7"/>
      <c r="H7"/>
      <c r="L7" s="31" t="s">
        <v>49</v>
      </c>
      <c r="M7" s="73"/>
      <c r="N7" s="74"/>
      <c r="O7" s="74"/>
      <c r="P7" s="74"/>
      <c r="Q7" s="32"/>
      <c r="R7"/>
      <c r="S7"/>
    </row>
    <row r="8" spans="1:20" ht="15.95" customHeight="1">
      <c r="B8" s="31" t="s">
        <v>50</v>
      </c>
      <c r="C8" s="78" t="s">
        <v>75</v>
      </c>
      <c r="D8" s="74"/>
      <c r="E8" s="74"/>
      <c r="F8" s="32"/>
      <c r="G8"/>
      <c r="H8"/>
      <c r="L8" s="31" t="s">
        <v>50</v>
      </c>
      <c r="M8" s="73"/>
      <c r="N8" s="74"/>
      <c r="O8" s="74"/>
      <c r="P8" s="74"/>
      <c r="Q8" s="32"/>
      <c r="R8"/>
      <c r="S8"/>
    </row>
    <row r="9" spans="1:20" ht="3.95" customHeight="1" thickBot="1">
      <c r="B9" s="31"/>
      <c r="C9" s="3"/>
      <c r="D9" s="3"/>
      <c r="E9" s="3"/>
      <c r="F9" s="32"/>
      <c r="G9"/>
      <c r="H9"/>
      <c r="L9" s="31"/>
      <c r="M9" s="3"/>
      <c r="N9" s="3"/>
      <c r="O9" s="3"/>
      <c r="P9" s="3"/>
      <c r="Q9" s="32"/>
      <c r="R9"/>
      <c r="S9"/>
    </row>
    <row r="10" spans="1:20" ht="18" customHeight="1" thickBot="1">
      <c r="B10" s="31" t="s">
        <v>1</v>
      </c>
      <c r="C10" s="72" t="s">
        <v>57</v>
      </c>
      <c r="D10" s="71" t="s">
        <v>0</v>
      </c>
      <c r="F10" s="31" t="s">
        <v>17</v>
      </c>
      <c r="G10" s="79">
        <v>39783</v>
      </c>
      <c r="H10" s="20"/>
      <c r="L10" s="31" t="s">
        <v>1</v>
      </c>
      <c r="M10" s="72"/>
      <c r="N10" s="71" t="s">
        <v>0</v>
      </c>
      <c r="O10" s="71"/>
      <c r="Q10" s="31" t="s">
        <v>17</v>
      </c>
      <c r="R10" s="76"/>
      <c r="S10" s="20"/>
    </row>
    <row r="11" spans="1:20" ht="9.9499999999999993" customHeight="1" thickBot="1">
      <c r="F11"/>
      <c r="G11"/>
      <c r="H11"/>
      <c r="Q11"/>
      <c r="R11"/>
      <c r="S11"/>
    </row>
    <row r="12" spans="1:20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22"/>
      <c r="L12" s="10"/>
      <c r="M12" s="10"/>
      <c r="N12" s="10"/>
      <c r="O12" s="10"/>
      <c r="P12" s="10"/>
      <c r="Q12" s="10"/>
      <c r="R12" s="10"/>
      <c r="S12" s="10"/>
      <c r="T12" s="11"/>
    </row>
    <row r="13" spans="1:20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13"/>
      <c r="L13" s="18" t="s">
        <v>53</v>
      </c>
      <c r="M13" s="3"/>
      <c r="N13" s="3"/>
      <c r="O13" s="3"/>
      <c r="P13" s="3"/>
      <c r="Q13" s="19"/>
      <c r="R13" s="3"/>
      <c r="S13" s="3"/>
      <c r="T13" s="12"/>
    </row>
    <row r="14" spans="1:20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23"/>
      <c r="L14" s="16"/>
      <c r="M14" s="14"/>
      <c r="N14" s="14"/>
      <c r="O14" s="14"/>
      <c r="P14" s="14"/>
      <c r="Q14" s="14"/>
      <c r="R14" s="14"/>
      <c r="S14" s="14"/>
      <c r="T14" s="15"/>
    </row>
    <row r="15" spans="1:20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39"/>
      <c r="L15" s="40"/>
      <c r="M15" s="41" t="s">
        <v>31</v>
      </c>
      <c r="N15" s="41" t="s">
        <v>116</v>
      </c>
      <c r="O15" s="142" t="s">
        <v>117</v>
      </c>
      <c r="P15" s="42"/>
      <c r="Q15" s="4"/>
      <c r="R15" s="4" t="s">
        <v>34</v>
      </c>
      <c r="S15" s="4" t="s">
        <v>33</v>
      </c>
      <c r="T15" s="43"/>
    </row>
    <row r="16" spans="1:20" ht="15.95" customHeight="1">
      <c r="A16" s="13"/>
      <c r="B16" s="29" t="s">
        <v>24</v>
      </c>
      <c r="C16" s="61">
        <v>2.78</v>
      </c>
      <c r="D16" s="62"/>
      <c r="E16" s="20"/>
      <c r="F16" s="7" t="s">
        <v>43</v>
      </c>
      <c r="G16" s="65">
        <v>9</v>
      </c>
      <c r="H16" s="65">
        <v>6</v>
      </c>
      <c r="I16" s="12"/>
      <c r="K16" s="13"/>
      <c r="L16" s="29" t="s">
        <v>24</v>
      </c>
      <c r="M16" s="61">
        <v>2.75</v>
      </c>
      <c r="N16" s="132">
        <f>M16-C16</f>
        <v>-2.9999999999999805E-2</v>
      </c>
      <c r="O16" s="140">
        <f>N16/C16</f>
        <v>-1.0791366906474751E-2</v>
      </c>
      <c r="P16" s="20"/>
      <c r="Q16" s="7" t="s">
        <v>43</v>
      </c>
      <c r="R16" s="65"/>
      <c r="S16" s="65"/>
      <c r="T16" s="12"/>
    </row>
    <row r="17" spans="1:20" s="8" customFormat="1" ht="15.95" customHeight="1">
      <c r="A17" s="24"/>
      <c r="B17" s="29" t="s">
        <v>25</v>
      </c>
      <c r="C17" s="61">
        <v>2.63</v>
      </c>
      <c r="D17" s="62"/>
      <c r="E17" s="20"/>
      <c r="F17" s="7" t="s">
        <v>44</v>
      </c>
      <c r="G17" s="65">
        <v>8</v>
      </c>
      <c r="H17" s="65">
        <v>14</v>
      </c>
      <c r="I17" s="12"/>
      <c r="K17" s="24"/>
      <c r="L17" s="29" t="s">
        <v>25</v>
      </c>
      <c r="M17" s="61">
        <v>2.75</v>
      </c>
      <c r="N17" s="132">
        <f t="shared" ref="N17:N22" si="0">M17-C17</f>
        <v>0.12000000000000011</v>
      </c>
      <c r="O17" s="140">
        <f t="shared" ref="O17:O23" si="1">N17/C17</f>
        <v>4.5627376425855556E-2</v>
      </c>
      <c r="P17" s="20"/>
      <c r="Q17" s="7" t="s">
        <v>44</v>
      </c>
      <c r="R17" s="65"/>
      <c r="S17" s="65"/>
      <c r="T17" s="12"/>
    </row>
    <row r="18" spans="1:20" s="8" customFormat="1" ht="15.95" customHeight="1" thickBot="1">
      <c r="A18" s="24"/>
      <c r="B18" s="29" t="s">
        <v>26</v>
      </c>
      <c r="C18" s="61">
        <v>6.49</v>
      </c>
      <c r="D18" s="62"/>
      <c r="E18" s="20"/>
      <c r="F18" s="7" t="s">
        <v>45</v>
      </c>
      <c r="G18" s="65">
        <v>10</v>
      </c>
      <c r="H18" s="66">
        <v>0</v>
      </c>
      <c r="I18" s="12"/>
      <c r="K18" s="24"/>
      <c r="L18" s="29" t="s">
        <v>26</v>
      </c>
      <c r="M18" s="61">
        <v>2.75</v>
      </c>
      <c r="N18" s="132">
        <f t="shared" si="0"/>
        <v>-3.74</v>
      </c>
      <c r="O18" s="140">
        <f t="shared" si="1"/>
        <v>-0.57627118644067798</v>
      </c>
      <c r="P18" s="20"/>
      <c r="Q18" s="7" t="s">
        <v>45</v>
      </c>
      <c r="R18" s="65"/>
      <c r="S18" s="66"/>
      <c r="T18" s="12"/>
    </row>
    <row r="19" spans="1:20" s="8" customFormat="1" ht="15.95" customHeight="1" thickBot="1">
      <c r="A19" s="24"/>
      <c r="B19" s="29" t="s">
        <v>27</v>
      </c>
      <c r="C19" s="61">
        <v>6.73</v>
      </c>
      <c r="D19" s="62"/>
      <c r="E19" s="20"/>
      <c r="F19" s="20"/>
      <c r="G19" s="6" t="s">
        <v>46</v>
      </c>
      <c r="H19" s="58">
        <f>SUM(H16:H18)</f>
        <v>20</v>
      </c>
      <c r="I19" s="12"/>
      <c r="K19" s="24"/>
      <c r="L19" s="29" t="s">
        <v>27</v>
      </c>
      <c r="M19" s="61">
        <v>6.5</v>
      </c>
      <c r="N19" s="132">
        <f t="shared" si="0"/>
        <v>-0.23000000000000043</v>
      </c>
      <c r="O19" s="140">
        <f t="shared" si="1"/>
        <v>-3.4175334323922793E-2</v>
      </c>
      <c r="P19" s="20"/>
      <c r="Q19" s="20"/>
      <c r="R19" s="6" t="s">
        <v>46</v>
      </c>
      <c r="S19" s="58">
        <v>2</v>
      </c>
      <c r="T19" s="12"/>
    </row>
    <row r="20" spans="1:20" s="8" customFormat="1" ht="15.95" customHeight="1">
      <c r="A20" s="24"/>
      <c r="B20" s="29" t="s">
        <v>28</v>
      </c>
      <c r="C20" s="61">
        <v>4.9400000000000004</v>
      </c>
      <c r="D20" s="62"/>
      <c r="E20" s="20"/>
      <c r="F20" s="20"/>
      <c r="G20" s="20"/>
      <c r="H20" s="41"/>
      <c r="I20" s="12"/>
      <c r="K20" s="24"/>
      <c r="L20" s="29" t="s">
        <v>28</v>
      </c>
      <c r="M20" s="61">
        <v>3.5</v>
      </c>
      <c r="N20" s="132">
        <f t="shared" si="0"/>
        <v>-1.4400000000000004</v>
      </c>
      <c r="O20" s="140">
        <f t="shared" si="1"/>
        <v>-0.29149797570850206</v>
      </c>
      <c r="P20" s="20"/>
      <c r="Q20" s="20"/>
      <c r="R20" s="20"/>
      <c r="S20" s="41"/>
      <c r="T20" s="12"/>
    </row>
    <row r="21" spans="1:20" s="8" customFormat="1" ht="15.95" customHeight="1">
      <c r="A21" s="24"/>
      <c r="B21" s="29" t="s">
        <v>29</v>
      </c>
      <c r="C21" s="61">
        <v>7.98</v>
      </c>
      <c r="D21" s="62"/>
      <c r="E21" s="20"/>
      <c r="F21" s="20"/>
      <c r="G21" s="7" t="s">
        <v>37</v>
      </c>
      <c r="H21" s="55">
        <f>C23</f>
        <v>36.900000000000006</v>
      </c>
      <c r="I21" s="12"/>
      <c r="K21" s="24"/>
      <c r="L21" s="29" t="s">
        <v>29</v>
      </c>
      <c r="M21" s="61">
        <v>6.9</v>
      </c>
      <c r="N21" s="132">
        <f t="shared" si="0"/>
        <v>-1.08</v>
      </c>
      <c r="O21" s="140">
        <f t="shared" si="1"/>
        <v>-0.13533834586466165</v>
      </c>
      <c r="P21" s="20"/>
      <c r="Q21" s="20"/>
      <c r="R21" s="7" t="s">
        <v>37</v>
      </c>
      <c r="S21" s="55">
        <f>M23</f>
        <v>30.15</v>
      </c>
      <c r="T21" s="12"/>
    </row>
    <row r="22" spans="1:20" s="8" customFormat="1" ht="15.95" customHeight="1" thickBot="1">
      <c r="A22" s="24"/>
      <c r="B22" s="29" t="s">
        <v>30</v>
      </c>
      <c r="C22" s="63">
        <v>5.35</v>
      </c>
      <c r="D22" s="64"/>
      <c r="E22" s="20"/>
      <c r="G22" s="17" t="s">
        <v>18</v>
      </c>
      <c r="H22" s="55">
        <f>D23*3</f>
        <v>0</v>
      </c>
      <c r="I22" s="12"/>
      <c r="K22" s="24"/>
      <c r="L22" s="29" t="s">
        <v>30</v>
      </c>
      <c r="M22" s="63">
        <v>5</v>
      </c>
      <c r="N22" s="133">
        <f t="shared" si="0"/>
        <v>-0.34999999999999964</v>
      </c>
      <c r="O22" s="140">
        <f t="shared" si="1"/>
        <v>-6.5420560747663489E-2</v>
      </c>
      <c r="P22" s="20"/>
      <c r="R22" s="17" t="s">
        <v>18</v>
      </c>
      <c r="S22" s="55">
        <f>N23*3</f>
        <v>-20.25</v>
      </c>
      <c r="T22" s="12"/>
    </row>
    <row r="23" spans="1:20" s="8" customFormat="1" ht="15.95" customHeight="1" thickBot="1">
      <c r="A23" s="24"/>
      <c r="B23" s="6" t="s">
        <v>35</v>
      </c>
      <c r="C23" s="57">
        <f>SUM(C16:C22)</f>
        <v>36.900000000000006</v>
      </c>
      <c r="D23" s="58">
        <f>SUM(D16:D22)</f>
        <v>0</v>
      </c>
      <c r="E23" s="20"/>
      <c r="G23" s="17" t="s">
        <v>19</v>
      </c>
      <c r="H23" s="56">
        <f>H19/2</f>
        <v>10</v>
      </c>
      <c r="I23" s="12"/>
      <c r="K23" s="24"/>
      <c r="L23" s="6" t="s">
        <v>35</v>
      </c>
      <c r="M23" s="57">
        <f>SUM(M16:M22)</f>
        <v>30.15</v>
      </c>
      <c r="N23" s="134">
        <f>SUM(N16:N22)</f>
        <v>-6.75</v>
      </c>
      <c r="O23" s="140">
        <f t="shared" si="1"/>
        <v>-0.18292682926829265</v>
      </c>
      <c r="P23" s="20"/>
      <c r="R23" s="17" t="s">
        <v>19</v>
      </c>
      <c r="S23" s="56">
        <f>S19/2</f>
        <v>1</v>
      </c>
      <c r="T23" s="12"/>
    </row>
    <row r="24" spans="1:20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46.900000000000006</v>
      </c>
      <c r="I24" s="12"/>
      <c r="K24" s="24"/>
      <c r="M24" s="20"/>
      <c r="N24" s="20"/>
      <c r="O24" s="20"/>
      <c r="P24" s="20"/>
      <c r="R24" s="30" t="s">
        <v>36</v>
      </c>
      <c r="S24" s="57">
        <f>SUM(S21:S23)</f>
        <v>10.899999999999999</v>
      </c>
      <c r="T24" s="12"/>
    </row>
    <row r="25" spans="1:20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25"/>
      <c r="L25" s="26"/>
      <c r="M25" s="26"/>
      <c r="N25" s="26"/>
      <c r="O25" s="26"/>
      <c r="P25" s="26"/>
      <c r="Q25" s="26"/>
      <c r="R25" s="27"/>
      <c r="S25" s="27"/>
      <c r="T25" s="28"/>
    </row>
    <row r="26" spans="1:20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22"/>
      <c r="L27" s="10"/>
      <c r="M27" s="10"/>
      <c r="N27" s="10"/>
      <c r="O27" s="10"/>
      <c r="P27" s="10"/>
      <c r="Q27" s="10"/>
      <c r="R27" s="10"/>
      <c r="S27" s="10"/>
      <c r="T27" s="11"/>
    </row>
    <row r="28" spans="1:20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13"/>
      <c r="L28" s="18" t="s">
        <v>38</v>
      </c>
      <c r="M28" s="3"/>
      <c r="N28" s="3"/>
      <c r="O28" s="3"/>
      <c r="P28" s="3"/>
      <c r="Q28" s="19"/>
      <c r="R28" s="3"/>
      <c r="S28" s="3"/>
      <c r="T28" s="12"/>
    </row>
    <row r="29" spans="1:20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23"/>
      <c r="L29" s="16"/>
      <c r="M29" s="14"/>
      <c r="N29" s="14"/>
      <c r="O29" s="14"/>
      <c r="P29" s="14"/>
      <c r="Q29" s="14"/>
      <c r="R29" s="14"/>
      <c r="S29" s="14"/>
      <c r="T29" s="15"/>
    </row>
    <row r="30" spans="1:20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39"/>
      <c r="L30" s="40"/>
      <c r="M30" s="41" t="s">
        <v>31</v>
      </c>
      <c r="N30" s="41" t="s">
        <v>116</v>
      </c>
      <c r="O30" s="41"/>
      <c r="P30" s="42"/>
      <c r="Q30" s="4"/>
      <c r="R30" s="4" t="s">
        <v>34</v>
      </c>
      <c r="S30" s="4" t="s">
        <v>33</v>
      </c>
      <c r="T30" s="43"/>
    </row>
    <row r="31" spans="1:20" customFormat="1" ht="15.95" customHeight="1">
      <c r="A31" s="13"/>
      <c r="B31" s="29" t="s">
        <v>39</v>
      </c>
      <c r="C31" s="61">
        <v>5.49</v>
      </c>
      <c r="D31" s="62"/>
      <c r="E31" s="20"/>
      <c r="F31" s="7" t="s">
        <v>43</v>
      </c>
      <c r="G31" s="65">
        <v>10</v>
      </c>
      <c r="H31" s="65">
        <v>11</v>
      </c>
      <c r="I31" s="12"/>
      <c r="K31" s="13"/>
      <c r="L31" s="29" t="s">
        <v>39</v>
      </c>
      <c r="M31" s="61">
        <v>5</v>
      </c>
      <c r="N31" s="132">
        <f>M31-C31</f>
        <v>-0.49000000000000021</v>
      </c>
      <c r="O31" s="140">
        <f>N31/C31</f>
        <v>-8.9253187613843391E-2</v>
      </c>
      <c r="P31" s="20"/>
      <c r="Q31" s="7" t="s">
        <v>43</v>
      </c>
      <c r="R31" s="65"/>
      <c r="S31" s="65"/>
      <c r="T31" s="12"/>
    </row>
    <row r="32" spans="1:20" customFormat="1" ht="15.95" customHeight="1">
      <c r="A32" s="24"/>
      <c r="B32" s="29" t="s">
        <v>40</v>
      </c>
      <c r="C32" s="61">
        <v>4.5999999999999996</v>
      </c>
      <c r="D32" s="62"/>
      <c r="E32" s="20"/>
      <c r="F32" s="7" t="s">
        <v>44</v>
      </c>
      <c r="G32" s="65">
        <v>10</v>
      </c>
      <c r="H32" s="65">
        <v>3</v>
      </c>
      <c r="I32" s="12"/>
      <c r="K32" s="24"/>
      <c r="L32" s="29" t="s">
        <v>40</v>
      </c>
      <c r="M32" s="61">
        <v>4</v>
      </c>
      <c r="N32" s="132">
        <f>M32-C32</f>
        <v>-0.59999999999999964</v>
      </c>
      <c r="O32" s="140">
        <f>N32/C32</f>
        <v>-0.13043478260869559</v>
      </c>
      <c r="P32" s="20"/>
      <c r="Q32" s="7" t="s">
        <v>44</v>
      </c>
      <c r="R32" s="65"/>
      <c r="S32" s="65"/>
      <c r="T32" s="12"/>
    </row>
    <row r="33" spans="1:20" customFormat="1" ht="15.95" customHeight="1" thickBot="1">
      <c r="A33" s="24"/>
      <c r="B33" s="29" t="s">
        <v>41</v>
      </c>
      <c r="C33" s="61">
        <v>10.8</v>
      </c>
      <c r="D33" s="62"/>
      <c r="E33" s="20"/>
      <c r="F33" s="7" t="s">
        <v>45</v>
      </c>
      <c r="G33" s="65">
        <v>10</v>
      </c>
      <c r="H33" s="66">
        <v>6</v>
      </c>
      <c r="I33" s="12"/>
      <c r="K33" s="24"/>
      <c r="L33" s="29" t="s">
        <v>41</v>
      </c>
      <c r="M33" s="61">
        <v>10</v>
      </c>
      <c r="N33" s="132">
        <f>M33-C33</f>
        <v>-0.80000000000000071</v>
      </c>
      <c r="O33" s="140">
        <f>N33/C33</f>
        <v>-7.4074074074074139E-2</v>
      </c>
      <c r="P33" s="20"/>
      <c r="Q33" s="7" t="s">
        <v>45</v>
      </c>
      <c r="R33" s="65"/>
      <c r="S33" s="66"/>
      <c r="T33" s="12"/>
    </row>
    <row r="34" spans="1:20" customFormat="1" ht="15.95" customHeight="1" thickBot="1">
      <c r="A34" s="24"/>
      <c r="B34" s="29" t="s">
        <v>27</v>
      </c>
      <c r="C34" s="61">
        <v>5.67</v>
      </c>
      <c r="D34" s="62"/>
      <c r="E34" s="20"/>
      <c r="F34" s="20"/>
      <c r="G34" s="6" t="s">
        <v>46</v>
      </c>
      <c r="H34" s="58">
        <f>SUM(H31:H33)</f>
        <v>20</v>
      </c>
      <c r="I34" s="12"/>
      <c r="K34" s="24"/>
      <c r="L34" s="29" t="s">
        <v>27</v>
      </c>
      <c r="M34" s="61">
        <v>6.25</v>
      </c>
      <c r="N34" s="132">
        <f>M34-C34</f>
        <v>0.58000000000000007</v>
      </c>
      <c r="O34" s="140">
        <f>N34/C34</f>
        <v>0.10229276895943563</v>
      </c>
      <c r="P34" s="20"/>
      <c r="Q34" s="20"/>
      <c r="R34" s="6" t="s">
        <v>46</v>
      </c>
      <c r="S34" s="58">
        <v>4</v>
      </c>
      <c r="T34" s="12"/>
    </row>
    <row r="35" spans="1:20" customFormat="1" ht="15.95" customHeight="1" thickBot="1">
      <c r="A35" s="24"/>
      <c r="B35" s="6" t="s">
        <v>35</v>
      </c>
      <c r="C35" s="57">
        <f>SUM(C31:C34)</f>
        <v>26.560000000000002</v>
      </c>
      <c r="D35" s="58">
        <f>SUM(D31:D34)</f>
        <v>0</v>
      </c>
      <c r="E35" s="20"/>
      <c r="F35" s="20"/>
      <c r="G35" s="20"/>
      <c r="H35" s="20"/>
      <c r="I35" s="12"/>
      <c r="K35" s="24"/>
      <c r="L35" s="6" t="s">
        <v>35</v>
      </c>
      <c r="M35" s="57">
        <f>SUM(M31:M34)</f>
        <v>25.25</v>
      </c>
      <c r="N35" s="134">
        <f>M35-C35</f>
        <v>-1.3100000000000023</v>
      </c>
      <c r="O35" s="140">
        <f>N35/C35</f>
        <v>-4.9322289156626585E-2</v>
      </c>
      <c r="P35" s="20"/>
      <c r="Q35" s="20"/>
      <c r="R35" s="20"/>
      <c r="S35" s="20"/>
      <c r="T35" s="12"/>
    </row>
    <row r="36" spans="1:20" customFormat="1" ht="15.95" customHeight="1">
      <c r="A36" s="24"/>
      <c r="E36" s="20"/>
      <c r="F36" s="20"/>
      <c r="G36" s="7" t="s">
        <v>37</v>
      </c>
      <c r="H36" s="55">
        <f>C35</f>
        <v>26.560000000000002</v>
      </c>
      <c r="I36" s="12"/>
      <c r="K36" s="24"/>
      <c r="P36" s="20"/>
      <c r="Q36" s="20"/>
      <c r="R36" s="7" t="s">
        <v>37</v>
      </c>
      <c r="S36" s="55">
        <f>M35</f>
        <v>25.25</v>
      </c>
      <c r="T36" s="12"/>
    </row>
    <row r="37" spans="1:20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24"/>
      <c r="P37" s="20"/>
      <c r="Q37" s="8"/>
      <c r="R37" s="17" t="s">
        <v>18</v>
      </c>
      <c r="S37" s="55">
        <f>N35*3</f>
        <v>-3.9300000000000068</v>
      </c>
      <c r="T37" s="12"/>
    </row>
    <row r="38" spans="1:20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10</v>
      </c>
      <c r="I38" s="12"/>
      <c r="K38" s="24"/>
      <c r="L38" s="1"/>
      <c r="M38" s="1"/>
      <c r="N38" s="1"/>
      <c r="O38" s="1"/>
      <c r="P38" s="20"/>
      <c r="Q38" s="8"/>
      <c r="R38" s="17" t="s">
        <v>19</v>
      </c>
      <c r="S38" s="56">
        <f>S34/2</f>
        <v>2</v>
      </c>
      <c r="T38" s="12"/>
    </row>
    <row r="39" spans="1:20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36.56</v>
      </c>
      <c r="I39" s="12"/>
      <c r="K39" s="24"/>
      <c r="L39" s="8"/>
      <c r="M39" s="20"/>
      <c r="N39" s="20"/>
      <c r="O39" s="20"/>
      <c r="P39" s="20"/>
      <c r="Q39" s="8"/>
      <c r="R39" s="30" t="s">
        <v>15</v>
      </c>
      <c r="S39" s="57">
        <f>SUM(S36:S38)</f>
        <v>23.319999999999993</v>
      </c>
      <c r="T39" s="12"/>
    </row>
    <row r="40" spans="1:20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25"/>
      <c r="L40" s="26"/>
      <c r="M40" s="26"/>
      <c r="N40" s="26"/>
      <c r="O40" s="26"/>
      <c r="P40" s="26"/>
      <c r="Q40" s="26"/>
      <c r="R40" s="27"/>
      <c r="S40" s="27"/>
      <c r="T40" s="28"/>
    </row>
    <row r="41" spans="1:20" customFormat="1" ht="9.9499999999999993" customHeight="1" thickTop="1" thickBot="1"/>
    <row r="42" spans="1:20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22"/>
      <c r="L42" s="10"/>
      <c r="M42" s="10"/>
      <c r="N42" s="10"/>
      <c r="O42" s="10"/>
      <c r="P42" s="10"/>
      <c r="Q42" s="10"/>
      <c r="R42" s="10"/>
      <c r="S42" s="10"/>
      <c r="T42" s="11"/>
    </row>
    <row r="43" spans="1:20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13"/>
      <c r="L43" s="18" t="s">
        <v>11</v>
      </c>
      <c r="M43" s="3"/>
      <c r="N43" s="3"/>
      <c r="O43" s="3"/>
      <c r="P43" s="3"/>
      <c r="Q43" s="19"/>
      <c r="R43" s="3"/>
      <c r="S43" s="3"/>
      <c r="T43" s="12"/>
    </row>
    <row r="44" spans="1:20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23"/>
      <c r="L44" s="16"/>
      <c r="M44" s="14"/>
      <c r="N44" s="14"/>
      <c r="O44" s="14"/>
      <c r="P44" s="14"/>
      <c r="Q44" s="14"/>
      <c r="R44" s="14"/>
      <c r="S44" s="14"/>
      <c r="T44" s="15"/>
    </row>
    <row r="45" spans="1:20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39"/>
      <c r="L45" s="40"/>
      <c r="M45" s="41" t="s">
        <v>31</v>
      </c>
      <c r="N45" s="41" t="s">
        <v>116</v>
      </c>
      <c r="O45" s="41"/>
      <c r="P45" s="42"/>
      <c r="Q45" s="4"/>
      <c r="R45" s="4" t="s">
        <v>34</v>
      </c>
      <c r="S45" s="4" t="s">
        <v>33</v>
      </c>
      <c r="T45" s="43"/>
    </row>
    <row r="46" spans="1:20" customFormat="1" ht="15.95" customHeight="1">
      <c r="A46" s="13"/>
      <c r="B46" s="29" t="s">
        <v>12</v>
      </c>
      <c r="C46" s="61">
        <v>19.809999999999999</v>
      </c>
      <c r="D46" s="62"/>
      <c r="E46" s="20"/>
      <c r="F46" s="7" t="s">
        <v>43</v>
      </c>
      <c r="G46" s="65">
        <v>10</v>
      </c>
      <c r="H46" s="65">
        <v>4</v>
      </c>
      <c r="I46" s="12"/>
      <c r="K46" s="13"/>
      <c r="L46" s="29" t="s">
        <v>12</v>
      </c>
      <c r="M46" s="61">
        <v>17</v>
      </c>
      <c r="N46" s="132">
        <f>M46-C46</f>
        <v>-2.8099999999999987</v>
      </c>
      <c r="O46" s="140">
        <f>N46/C46</f>
        <v>-0.14184755174154462</v>
      </c>
      <c r="P46" s="20"/>
      <c r="Q46" s="7" t="s">
        <v>43</v>
      </c>
      <c r="R46" s="65"/>
      <c r="S46" s="65"/>
      <c r="T46" s="12"/>
    </row>
    <row r="47" spans="1:20" customFormat="1" ht="15.95" customHeight="1">
      <c r="A47" s="24"/>
      <c r="B47" s="29" t="s">
        <v>13</v>
      </c>
      <c r="C47" s="61">
        <v>19.82</v>
      </c>
      <c r="D47" s="62"/>
      <c r="E47" s="20"/>
      <c r="F47" s="7" t="s">
        <v>44</v>
      </c>
      <c r="G47" s="65">
        <v>10</v>
      </c>
      <c r="H47" s="65">
        <v>5</v>
      </c>
      <c r="I47" s="12"/>
      <c r="K47" s="24"/>
      <c r="L47" s="29" t="s">
        <v>13</v>
      </c>
      <c r="M47" s="61">
        <v>19</v>
      </c>
      <c r="N47" s="132">
        <f>M47-C47</f>
        <v>-0.82000000000000028</v>
      </c>
      <c r="O47" s="140">
        <f>N47/C47</f>
        <v>-4.1372351160444007E-2</v>
      </c>
      <c r="P47" s="20"/>
      <c r="Q47" s="7" t="s">
        <v>44</v>
      </c>
      <c r="R47" s="65"/>
      <c r="S47" s="65"/>
      <c r="T47" s="12"/>
    </row>
    <row r="48" spans="1:20" customFormat="1" ht="15.95" customHeight="1" thickBot="1">
      <c r="A48" s="24"/>
      <c r="B48" s="29" t="s">
        <v>14</v>
      </c>
      <c r="C48" s="61">
        <v>6.72</v>
      </c>
      <c r="D48" s="62"/>
      <c r="E48" s="20"/>
      <c r="F48" s="7" t="s">
        <v>45</v>
      </c>
      <c r="G48" s="65">
        <v>8</v>
      </c>
      <c r="H48" s="66">
        <v>20</v>
      </c>
      <c r="I48" s="12"/>
      <c r="K48" s="24"/>
      <c r="L48" s="29" t="s">
        <v>14</v>
      </c>
      <c r="M48" s="61">
        <v>7</v>
      </c>
      <c r="N48" s="132">
        <f>M48-C48</f>
        <v>0.28000000000000025</v>
      </c>
      <c r="O48" s="140">
        <f>N48/C48</f>
        <v>4.1666666666666706E-2</v>
      </c>
      <c r="P48" s="20"/>
      <c r="Q48" s="7" t="s">
        <v>45</v>
      </c>
      <c r="R48" s="65"/>
      <c r="S48" s="66"/>
      <c r="T48" s="12"/>
    </row>
    <row r="49" spans="1:21" customFormat="1" ht="15.95" customHeight="1" thickBot="1">
      <c r="A49" s="24"/>
      <c r="B49" s="6" t="s">
        <v>35</v>
      </c>
      <c r="C49" s="57">
        <f>SUM(C46:C48)</f>
        <v>46.349999999999994</v>
      </c>
      <c r="D49" s="58">
        <f>SUM(D46:D48)</f>
        <v>0</v>
      </c>
      <c r="E49" s="20"/>
      <c r="F49" s="20"/>
      <c r="G49" s="6" t="s">
        <v>46</v>
      </c>
      <c r="H49" s="58">
        <f>SUM(H46:H48)</f>
        <v>29</v>
      </c>
      <c r="I49" s="12"/>
      <c r="K49" s="24"/>
      <c r="L49" s="6" t="s">
        <v>35</v>
      </c>
      <c r="M49" s="57">
        <f>SUM(M46:M48)</f>
        <v>43</v>
      </c>
      <c r="N49" s="134">
        <f>M49-C49</f>
        <v>-3.3499999999999943</v>
      </c>
      <c r="O49" s="140">
        <f>N49/C49</f>
        <v>-7.2276159654800318E-2</v>
      </c>
      <c r="P49" s="20"/>
      <c r="Q49" s="20"/>
      <c r="R49" s="6" t="s">
        <v>46</v>
      </c>
      <c r="S49" s="58">
        <v>20</v>
      </c>
      <c r="T49" s="12"/>
      <c r="U49" t="s">
        <v>120</v>
      </c>
    </row>
    <row r="50" spans="1:21" customFormat="1" ht="15.95" customHeight="1">
      <c r="A50" s="24"/>
      <c r="C50" s="135">
        <f>C23+C35+C49</f>
        <v>109.81</v>
      </c>
      <c r="E50" s="20"/>
      <c r="F50" s="20"/>
      <c r="G50" s="20"/>
      <c r="H50" s="20"/>
      <c r="I50" s="12"/>
      <c r="K50" s="24"/>
      <c r="M50" s="135">
        <f>M23+M35+M49</f>
        <v>98.4</v>
      </c>
      <c r="N50" s="136">
        <f>M50-C50</f>
        <v>-11.409999999999997</v>
      </c>
      <c r="O50" s="140">
        <f>N50/C50</f>
        <v>-0.10390674801930604</v>
      </c>
      <c r="P50" s="20"/>
      <c r="Q50" s="20"/>
      <c r="R50" s="20"/>
      <c r="S50" s="20"/>
      <c r="T50" s="12"/>
      <c r="U50" s="135">
        <f>C23+C35+C49</f>
        <v>109.81</v>
      </c>
    </row>
    <row r="51" spans="1:21" customFormat="1" ht="15.95" customHeight="1" thickBot="1">
      <c r="A51" s="24"/>
      <c r="E51" s="20"/>
      <c r="F51" s="20"/>
      <c r="G51" s="7" t="s">
        <v>37</v>
      </c>
      <c r="H51" s="55">
        <f>C49</f>
        <v>46.349999999999994</v>
      </c>
      <c r="I51" s="12"/>
      <c r="K51" s="24"/>
      <c r="P51" s="20"/>
      <c r="Q51" s="20"/>
      <c r="R51" s="7" t="s">
        <v>37</v>
      </c>
      <c r="S51" s="55">
        <f>M49</f>
        <v>43</v>
      </c>
      <c r="T51" s="12"/>
    </row>
    <row r="52" spans="1:21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33"/>
      <c r="L52" s="10"/>
      <c r="M52" s="37" t="s">
        <v>22</v>
      </c>
      <c r="N52" s="35" t="s">
        <v>20</v>
      </c>
      <c r="O52" s="141"/>
      <c r="P52" s="20"/>
      <c r="Q52" s="8"/>
      <c r="R52" s="17" t="s">
        <v>18</v>
      </c>
      <c r="S52" s="55">
        <f>N49*3</f>
        <v>-10.049999999999983</v>
      </c>
      <c r="T52" s="12"/>
      <c r="U52" t="s">
        <v>119</v>
      </c>
    </row>
    <row r="53" spans="1:21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14.5</v>
      </c>
      <c r="I53" s="12"/>
      <c r="K53" s="24"/>
      <c r="L53" s="38" t="s">
        <v>22</v>
      </c>
      <c r="M53" s="36" t="s">
        <v>23</v>
      </c>
      <c r="N53" s="34" t="s">
        <v>2</v>
      </c>
      <c r="O53" s="141"/>
      <c r="P53" s="20"/>
      <c r="Q53" s="8"/>
      <c r="R53" s="17" t="s">
        <v>19</v>
      </c>
      <c r="S53" s="56">
        <f>S49/2</f>
        <v>10</v>
      </c>
      <c r="T53" s="12"/>
      <c r="U53" s="145">
        <f>S19+S34+S49</f>
        <v>26</v>
      </c>
    </row>
    <row r="54" spans="1:21" customFormat="1" ht="15.95" customHeight="1" thickBot="1">
      <c r="A54" s="24"/>
      <c r="B54" s="38" t="s">
        <v>21</v>
      </c>
      <c r="C54" s="60">
        <f>H24+H39+H54</f>
        <v>144.31</v>
      </c>
      <c r="D54" s="59" t="s">
        <v>78</v>
      </c>
      <c r="E54" s="20"/>
      <c r="F54" s="8"/>
      <c r="G54" s="30" t="s">
        <v>16</v>
      </c>
      <c r="H54" s="57">
        <f>SUM(H51:H53)</f>
        <v>60.849999999999994</v>
      </c>
      <c r="I54" s="12"/>
      <c r="K54" s="24"/>
      <c r="L54" s="38" t="s">
        <v>21</v>
      </c>
      <c r="M54" s="60">
        <f>S24+S39+S54</f>
        <v>77.170000000000016</v>
      </c>
      <c r="N54" s="59" t="str">
        <f>IF(SCOR&lt;=N74,"MA",IF(SCOR&lt;=N75,"EX",IF(SCOR&lt;=N76,"SS",IF(SCOR&lt;=N77,"MM","NV"))))</f>
        <v>MA</v>
      </c>
      <c r="O54" s="36"/>
      <c r="P54" s="20"/>
      <c r="Q54" s="8"/>
      <c r="R54" s="30" t="s">
        <v>16</v>
      </c>
      <c r="S54" s="57">
        <f>SUM(S51:S53)</f>
        <v>42.950000000000017</v>
      </c>
      <c r="T54" s="12"/>
    </row>
    <row r="55" spans="1:21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25"/>
      <c r="L55" s="26"/>
      <c r="M55" s="26"/>
      <c r="N55" s="28"/>
      <c r="O55" s="26"/>
      <c r="P55" s="26"/>
      <c r="Q55" s="26"/>
      <c r="R55" s="27"/>
      <c r="S55" s="27"/>
      <c r="T55" s="28"/>
    </row>
    <row r="56" spans="1:21" customFormat="1" ht="13.5" thickTop="1"/>
    <row r="57" spans="1:21" customFormat="1" ht="14.1" customHeight="1"/>
    <row r="58" spans="1:21" customFormat="1" ht="12.75"/>
    <row r="59" spans="1:21" customFormat="1" ht="15.95" customHeight="1"/>
    <row r="60" spans="1:21" customFormat="1" ht="15.95" customHeight="1"/>
    <row r="61" spans="1:21" customFormat="1" ht="15.95" customHeight="1"/>
    <row r="62" spans="1:21" customFormat="1" ht="15.95" customHeight="1"/>
    <row r="63" spans="1:21" customFormat="1" ht="15.95" customHeight="1" thickBot="1"/>
    <row r="64" spans="1:21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7" right="0.7" top="0.31" bottom="0.17" header="0.3" footer="0.3"/>
  <pageSetup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91"/>
  <sheetViews>
    <sheetView topLeftCell="A25" workbookViewId="0">
      <selection activeCell="U49" sqref="U49:U53"/>
    </sheetView>
  </sheetViews>
  <sheetFormatPr defaultColWidth="10.75" defaultRowHeight="10.5"/>
  <cols>
    <col min="1" max="1" width="2" style="1" customWidth="1"/>
    <col min="2" max="2" width="14.875" style="1" customWidth="1"/>
    <col min="3" max="6" width="9.375" style="1" customWidth="1"/>
    <col min="7" max="7" width="11.25" style="1" customWidth="1"/>
    <col min="8" max="8" width="9.125" style="1" customWidth="1"/>
    <col min="9" max="9" width="2.375" style="1" customWidth="1"/>
    <col min="10" max="10" width="10.75" style="1"/>
    <col min="11" max="11" width="2.75" style="1" customWidth="1"/>
    <col min="12" max="12" width="16" style="1" customWidth="1"/>
    <col min="13" max="14" width="10.75" style="1"/>
    <col min="15" max="15" width="5.875" style="1" customWidth="1"/>
    <col min="16" max="19" width="10.75" style="1"/>
    <col min="20" max="20" width="2.5" style="1" customWidth="1"/>
    <col min="21" max="16384" width="10.75" style="1"/>
  </cols>
  <sheetData>
    <row r="1" spans="1:20" ht="15">
      <c r="B1" s="2" t="s">
        <v>42</v>
      </c>
      <c r="C1" s="2"/>
      <c r="D1" s="2"/>
      <c r="E1" s="2"/>
      <c r="F1" s="2"/>
      <c r="G1" s="2"/>
      <c r="H1" s="2"/>
      <c r="I1" s="2"/>
      <c r="L1" s="2" t="s">
        <v>42</v>
      </c>
      <c r="M1" s="2"/>
      <c r="N1" s="2"/>
      <c r="O1" s="2"/>
      <c r="P1" s="2"/>
      <c r="Q1" s="2"/>
      <c r="R1" s="2"/>
      <c r="S1" s="2"/>
      <c r="T1" s="2"/>
    </row>
    <row r="2" spans="1:20" ht="15">
      <c r="B2" s="2" t="s">
        <v>52</v>
      </c>
      <c r="C2" s="2"/>
      <c r="D2" s="2"/>
      <c r="E2" s="2"/>
      <c r="F2" s="2"/>
      <c r="G2" s="2"/>
      <c r="H2" s="2"/>
      <c r="I2" s="2"/>
      <c r="L2" s="2" t="s">
        <v>52</v>
      </c>
      <c r="M2" s="2"/>
      <c r="N2" s="2"/>
      <c r="O2" s="2"/>
      <c r="P2" s="2"/>
      <c r="Q2" s="2"/>
      <c r="R2" s="2"/>
      <c r="S2" s="2"/>
      <c r="T2" s="2"/>
    </row>
    <row r="3" spans="1:20" ht="6" customHeight="1">
      <c r="B3" s="2"/>
      <c r="C3" s="2"/>
      <c r="D3" s="2"/>
      <c r="E3" s="2"/>
      <c r="F3" s="2"/>
      <c r="G3" s="2"/>
      <c r="H3" s="2"/>
      <c r="I3" s="2"/>
      <c r="L3" s="2"/>
      <c r="M3" s="2"/>
      <c r="N3" s="2"/>
      <c r="O3" s="2"/>
      <c r="P3" s="2"/>
      <c r="Q3" s="2"/>
      <c r="R3" s="2"/>
      <c r="S3" s="2"/>
      <c r="T3" s="2"/>
    </row>
    <row r="4" spans="1:20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  <c r="L4" s="31" t="s">
        <v>51</v>
      </c>
      <c r="M4" s="73"/>
      <c r="N4" s="74"/>
      <c r="O4" s="74"/>
      <c r="P4" s="74"/>
      <c r="R4" s="75" t="s">
        <v>3</v>
      </c>
      <c r="S4" s="73"/>
    </row>
    <row r="5" spans="1:20" ht="15.95" customHeight="1">
      <c r="B5" s="31" t="s">
        <v>47</v>
      </c>
      <c r="C5" s="73" t="s">
        <v>72</v>
      </c>
      <c r="D5" s="74"/>
      <c r="E5" s="74"/>
      <c r="F5" s="3"/>
      <c r="G5"/>
      <c r="H5"/>
      <c r="L5" s="31" t="s">
        <v>47</v>
      </c>
      <c r="M5" s="73"/>
      <c r="N5" s="74"/>
      <c r="O5" s="74"/>
      <c r="P5" s="74"/>
      <c r="Q5" s="3"/>
      <c r="R5"/>
      <c r="S5"/>
    </row>
    <row r="6" spans="1:20" ht="15.95" customHeight="1">
      <c r="B6" s="31" t="s">
        <v>48</v>
      </c>
      <c r="C6" s="73" t="s">
        <v>73</v>
      </c>
      <c r="D6" s="74"/>
      <c r="E6" s="74"/>
      <c r="F6" s="3"/>
      <c r="G6"/>
      <c r="H6"/>
      <c r="L6" s="31" t="s">
        <v>48</v>
      </c>
      <c r="M6" s="73"/>
      <c r="N6" s="74"/>
      <c r="O6" s="74"/>
      <c r="P6" s="74"/>
      <c r="Q6" s="3"/>
      <c r="R6"/>
      <c r="S6"/>
    </row>
    <row r="7" spans="1:20" ht="15.95" customHeight="1">
      <c r="B7" s="31" t="s">
        <v>49</v>
      </c>
      <c r="C7" s="73" t="s">
        <v>74</v>
      </c>
      <c r="D7" s="74"/>
      <c r="E7" s="74"/>
      <c r="F7" s="32"/>
      <c r="G7"/>
      <c r="H7"/>
      <c r="L7" s="31" t="s">
        <v>49</v>
      </c>
      <c r="M7" s="73"/>
      <c r="N7" s="74"/>
      <c r="O7" s="74"/>
      <c r="P7" s="74"/>
      <c r="Q7" s="32"/>
      <c r="R7"/>
      <c r="S7"/>
    </row>
    <row r="8" spans="1:20" ht="15.95" customHeight="1">
      <c r="B8" s="31" t="s">
        <v>50</v>
      </c>
      <c r="C8" s="78" t="s">
        <v>75</v>
      </c>
      <c r="D8" s="74"/>
      <c r="E8" s="74"/>
      <c r="F8" s="32"/>
      <c r="G8"/>
      <c r="H8"/>
      <c r="L8" s="31" t="s">
        <v>50</v>
      </c>
      <c r="M8" s="73"/>
      <c r="N8" s="74"/>
      <c r="O8" s="74"/>
      <c r="P8" s="74"/>
      <c r="Q8" s="32"/>
      <c r="R8"/>
      <c r="S8"/>
    </row>
    <row r="9" spans="1:20" ht="3.95" customHeight="1" thickBot="1">
      <c r="B9" s="31"/>
      <c r="C9" s="3"/>
      <c r="D9" s="3"/>
      <c r="E9" s="3"/>
      <c r="F9" s="32"/>
      <c r="G9"/>
      <c r="H9"/>
      <c r="L9" s="31"/>
      <c r="M9" s="3"/>
      <c r="N9" s="3"/>
      <c r="O9" s="3"/>
      <c r="P9" s="3"/>
      <c r="Q9" s="32"/>
      <c r="R9"/>
      <c r="S9"/>
    </row>
    <row r="10" spans="1:20" ht="18" customHeight="1" thickBot="1">
      <c r="B10" s="31" t="s">
        <v>1</v>
      </c>
      <c r="C10" s="72" t="s">
        <v>56</v>
      </c>
      <c r="D10" s="71" t="s">
        <v>0</v>
      </c>
      <c r="F10" s="31" t="s">
        <v>17</v>
      </c>
      <c r="G10" s="79">
        <v>39783</v>
      </c>
      <c r="H10" s="20"/>
      <c r="L10" s="31" t="s">
        <v>1</v>
      </c>
      <c r="M10" s="72"/>
      <c r="N10" s="71" t="s">
        <v>0</v>
      </c>
      <c r="O10" s="71"/>
      <c r="Q10" s="31" t="s">
        <v>17</v>
      </c>
      <c r="R10" s="76"/>
      <c r="S10" s="20"/>
    </row>
    <row r="11" spans="1:20" ht="9.9499999999999993" customHeight="1" thickBot="1">
      <c r="F11"/>
      <c r="G11"/>
      <c r="H11"/>
      <c r="Q11"/>
      <c r="R11"/>
      <c r="S11"/>
    </row>
    <row r="12" spans="1:20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22"/>
      <c r="L12" s="10"/>
      <c r="M12" s="10"/>
      <c r="N12" s="10"/>
      <c r="O12" s="10"/>
      <c r="P12" s="10"/>
      <c r="Q12" s="10"/>
      <c r="R12" s="10"/>
      <c r="S12" s="10"/>
      <c r="T12" s="11"/>
    </row>
    <row r="13" spans="1:20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13"/>
      <c r="L13" s="18" t="s">
        <v>53</v>
      </c>
      <c r="M13" s="3"/>
      <c r="N13" s="3"/>
      <c r="O13" s="3"/>
      <c r="P13" s="3"/>
      <c r="Q13" s="19"/>
      <c r="R13" s="3"/>
      <c r="S13" s="3"/>
      <c r="T13" s="12"/>
    </row>
    <row r="14" spans="1:20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23"/>
      <c r="L14" s="16"/>
      <c r="M14" s="14"/>
      <c r="N14" s="14"/>
      <c r="O14" s="14"/>
      <c r="P14" s="14"/>
      <c r="Q14" s="14"/>
      <c r="R14" s="14"/>
      <c r="S14" s="14"/>
      <c r="T14" s="15"/>
    </row>
    <row r="15" spans="1:20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39"/>
      <c r="L15" s="40"/>
      <c r="M15" s="41" t="s">
        <v>31</v>
      </c>
      <c r="N15" s="41" t="s">
        <v>116</v>
      </c>
      <c r="O15" s="142" t="s">
        <v>117</v>
      </c>
      <c r="P15" s="42"/>
      <c r="Q15" s="4"/>
      <c r="R15" s="4" t="s">
        <v>34</v>
      </c>
      <c r="S15" s="4" t="s">
        <v>33</v>
      </c>
      <c r="T15" s="43"/>
    </row>
    <row r="16" spans="1:20" ht="15.95" customHeight="1">
      <c r="A16" s="13"/>
      <c r="B16" s="29" t="s">
        <v>24</v>
      </c>
      <c r="C16" s="61">
        <v>2.9</v>
      </c>
      <c r="D16" s="62"/>
      <c r="E16" s="20"/>
      <c r="F16" s="7" t="s">
        <v>43</v>
      </c>
      <c r="G16" s="65">
        <v>8</v>
      </c>
      <c r="H16" s="65">
        <v>11</v>
      </c>
      <c r="I16" s="12"/>
      <c r="K16" s="13"/>
      <c r="L16" s="29" t="s">
        <v>24</v>
      </c>
      <c r="M16" s="61">
        <v>2.75</v>
      </c>
      <c r="N16" s="132">
        <f>M16-C16</f>
        <v>-0.14999999999999991</v>
      </c>
      <c r="O16" s="140">
        <f>N16/C16</f>
        <v>-5.1724137931034454E-2</v>
      </c>
      <c r="P16" s="20"/>
      <c r="Q16" s="7" t="s">
        <v>43</v>
      </c>
      <c r="R16" s="65"/>
      <c r="S16" s="65"/>
      <c r="T16" s="12"/>
    </row>
    <row r="17" spans="1:20" s="8" customFormat="1" ht="15.95" customHeight="1">
      <c r="A17" s="24"/>
      <c r="B17" s="29" t="s">
        <v>25</v>
      </c>
      <c r="C17" s="61">
        <v>2.4500000000000002</v>
      </c>
      <c r="D17" s="62"/>
      <c r="E17" s="20"/>
      <c r="F17" s="7" t="s">
        <v>44</v>
      </c>
      <c r="G17" s="65">
        <v>9</v>
      </c>
      <c r="H17" s="65">
        <v>7</v>
      </c>
      <c r="I17" s="12"/>
      <c r="K17" s="24"/>
      <c r="L17" s="29" t="s">
        <v>25</v>
      </c>
      <c r="M17" s="61">
        <v>2.75</v>
      </c>
      <c r="N17" s="132">
        <f t="shared" ref="N17:N22" si="0">M17-C17</f>
        <v>0.29999999999999982</v>
      </c>
      <c r="O17" s="140">
        <f t="shared" ref="O17:O23" si="1">N17/C17</f>
        <v>0.12244897959183665</v>
      </c>
      <c r="P17" s="20"/>
      <c r="Q17" s="7" t="s">
        <v>44</v>
      </c>
      <c r="R17" s="65"/>
      <c r="S17" s="65"/>
      <c r="T17" s="12"/>
    </row>
    <row r="18" spans="1:20" s="8" customFormat="1" ht="15.95" customHeight="1" thickBot="1">
      <c r="A18" s="24"/>
      <c r="B18" s="29" t="s">
        <v>26</v>
      </c>
      <c r="C18" s="61">
        <v>3.28</v>
      </c>
      <c r="D18" s="62"/>
      <c r="E18" s="20"/>
      <c r="F18" s="7" t="s">
        <v>45</v>
      </c>
      <c r="G18" s="65">
        <v>9</v>
      </c>
      <c r="H18" s="66">
        <v>9</v>
      </c>
      <c r="I18" s="12"/>
      <c r="K18" s="24"/>
      <c r="L18" s="29" t="s">
        <v>26</v>
      </c>
      <c r="M18" s="61">
        <v>2.75</v>
      </c>
      <c r="N18" s="132">
        <f t="shared" si="0"/>
        <v>-0.5299999999999998</v>
      </c>
      <c r="O18" s="140">
        <f t="shared" si="1"/>
        <v>-0.16158536585365849</v>
      </c>
      <c r="P18" s="20"/>
      <c r="Q18" s="7" t="s">
        <v>45</v>
      </c>
      <c r="R18" s="65"/>
      <c r="S18" s="66"/>
      <c r="T18" s="12"/>
    </row>
    <row r="19" spans="1:20" s="8" customFormat="1" ht="15.95" customHeight="1" thickBot="1">
      <c r="A19" s="24"/>
      <c r="B19" s="29" t="s">
        <v>27</v>
      </c>
      <c r="C19" s="61">
        <v>5.77</v>
      </c>
      <c r="D19" s="62"/>
      <c r="E19" s="20"/>
      <c r="F19" s="20"/>
      <c r="G19" s="6" t="s">
        <v>46</v>
      </c>
      <c r="H19" s="138">
        <f>SUM(H16:H18)</f>
        <v>27</v>
      </c>
      <c r="I19" s="12"/>
      <c r="K19" s="24"/>
      <c r="L19" s="29" t="s">
        <v>27</v>
      </c>
      <c r="M19" s="61">
        <v>6.5</v>
      </c>
      <c r="N19" s="132">
        <f t="shared" si="0"/>
        <v>0.73000000000000043</v>
      </c>
      <c r="O19" s="140">
        <f t="shared" si="1"/>
        <v>0.12651646447140388</v>
      </c>
      <c r="P19" s="20"/>
      <c r="Q19" s="20"/>
      <c r="R19" s="6" t="s">
        <v>46</v>
      </c>
      <c r="S19" s="58">
        <v>2</v>
      </c>
      <c r="T19" s="12"/>
    </row>
    <row r="20" spans="1:20" s="8" customFormat="1" ht="15.95" customHeight="1">
      <c r="A20" s="24"/>
      <c r="B20" s="29" t="s">
        <v>28</v>
      </c>
      <c r="C20" s="61">
        <v>4.4800000000000004</v>
      </c>
      <c r="D20" s="62"/>
      <c r="E20" s="20"/>
      <c r="F20" s="20"/>
      <c r="G20" s="20"/>
      <c r="H20" s="41"/>
      <c r="I20" s="12"/>
      <c r="K20" s="24"/>
      <c r="L20" s="29" t="s">
        <v>28</v>
      </c>
      <c r="M20" s="61">
        <v>3.5</v>
      </c>
      <c r="N20" s="132">
        <f t="shared" si="0"/>
        <v>-0.98000000000000043</v>
      </c>
      <c r="O20" s="140">
        <f t="shared" si="1"/>
        <v>-0.21875000000000008</v>
      </c>
      <c r="P20" s="20"/>
      <c r="Q20" s="20"/>
      <c r="R20" s="20"/>
      <c r="S20" s="41"/>
      <c r="T20" s="12"/>
    </row>
    <row r="21" spans="1:20" s="8" customFormat="1" ht="15.95" customHeight="1">
      <c r="A21" s="24"/>
      <c r="B21" s="29" t="s">
        <v>29</v>
      </c>
      <c r="C21" s="61">
        <v>8.74</v>
      </c>
      <c r="D21" s="62"/>
      <c r="E21" s="20"/>
      <c r="F21" s="20"/>
      <c r="G21" s="7" t="s">
        <v>37</v>
      </c>
      <c r="H21" s="55">
        <f>C23</f>
        <v>32.459999999999994</v>
      </c>
      <c r="I21" s="12"/>
      <c r="K21" s="24"/>
      <c r="L21" s="29" t="s">
        <v>29</v>
      </c>
      <c r="M21" s="61">
        <v>6.9</v>
      </c>
      <c r="N21" s="132">
        <f t="shared" si="0"/>
        <v>-1.8399999999999999</v>
      </c>
      <c r="O21" s="140">
        <f t="shared" si="1"/>
        <v>-0.21052631578947367</v>
      </c>
      <c r="P21" s="20"/>
      <c r="Q21" s="20"/>
      <c r="R21" s="7" t="s">
        <v>37</v>
      </c>
      <c r="S21" s="55">
        <f>M23</f>
        <v>30.15</v>
      </c>
      <c r="T21" s="12"/>
    </row>
    <row r="22" spans="1:20" s="8" customFormat="1" ht="15.95" customHeight="1" thickBot="1">
      <c r="A22" s="24"/>
      <c r="B22" s="29" t="s">
        <v>30</v>
      </c>
      <c r="C22" s="63">
        <v>4.84</v>
      </c>
      <c r="D22" s="64"/>
      <c r="E22" s="20"/>
      <c r="G22" s="17" t="s">
        <v>18</v>
      </c>
      <c r="H22" s="55">
        <f>D23*3</f>
        <v>0</v>
      </c>
      <c r="I22" s="12"/>
      <c r="K22" s="24"/>
      <c r="L22" s="29" t="s">
        <v>30</v>
      </c>
      <c r="M22" s="63">
        <v>5</v>
      </c>
      <c r="N22" s="133">
        <f t="shared" si="0"/>
        <v>0.16000000000000014</v>
      </c>
      <c r="O22" s="140">
        <f t="shared" si="1"/>
        <v>3.305785123966945E-2</v>
      </c>
      <c r="P22" s="20"/>
      <c r="R22" s="17" t="s">
        <v>18</v>
      </c>
      <c r="S22" s="55">
        <f>N23*3</f>
        <v>-6.9299999999999988</v>
      </c>
      <c r="T22" s="12"/>
    </row>
    <row r="23" spans="1:20" s="8" customFormat="1" ht="15.95" customHeight="1" thickBot="1">
      <c r="A23" s="24"/>
      <c r="B23" s="6" t="s">
        <v>35</v>
      </c>
      <c r="C23" s="137">
        <f>SUM(C16:C22)</f>
        <v>32.459999999999994</v>
      </c>
      <c r="D23" s="58">
        <f>SUM(D16:D22)</f>
        <v>0</v>
      </c>
      <c r="E23" s="20"/>
      <c r="G23" s="17" t="s">
        <v>19</v>
      </c>
      <c r="H23" s="56">
        <f>H19/2</f>
        <v>13.5</v>
      </c>
      <c r="I23" s="12"/>
      <c r="K23" s="24"/>
      <c r="L23" s="6" t="s">
        <v>35</v>
      </c>
      <c r="M23" s="57">
        <f>SUM(M16:M22)</f>
        <v>30.15</v>
      </c>
      <c r="N23" s="134">
        <f>SUM(N16:N22)</f>
        <v>-2.3099999999999996</v>
      </c>
      <c r="O23" s="140">
        <f t="shared" si="1"/>
        <v>-7.1164510166358594E-2</v>
      </c>
      <c r="P23" s="20"/>
      <c r="R23" s="17" t="s">
        <v>19</v>
      </c>
      <c r="S23" s="56">
        <f>S19/2</f>
        <v>1</v>
      </c>
      <c r="T23" s="12"/>
    </row>
    <row r="24" spans="1:20" s="8" customFormat="1" ht="15.95" customHeight="1" thickBot="1">
      <c r="A24" s="24"/>
      <c r="C24" s="20"/>
      <c r="D24" s="20"/>
      <c r="E24" s="20"/>
      <c r="G24" s="30" t="s">
        <v>36</v>
      </c>
      <c r="H24" s="137">
        <f>SUM(H21:H23)</f>
        <v>45.959999999999994</v>
      </c>
      <c r="I24" s="12"/>
      <c r="K24" s="24"/>
      <c r="M24" s="20"/>
      <c r="N24" s="20"/>
      <c r="O24" s="20"/>
      <c r="P24" s="20"/>
      <c r="R24" s="30" t="s">
        <v>36</v>
      </c>
      <c r="S24" s="57">
        <f>SUM(S21:S23)</f>
        <v>24.22</v>
      </c>
      <c r="T24" s="12"/>
    </row>
    <row r="25" spans="1:20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25"/>
      <c r="L25" s="26"/>
      <c r="M25" s="26"/>
      <c r="N25" s="26"/>
      <c r="O25" s="26"/>
      <c r="P25" s="26"/>
      <c r="Q25" s="26"/>
      <c r="R25" s="27"/>
      <c r="S25" s="27"/>
      <c r="T25" s="28"/>
    </row>
    <row r="26" spans="1:20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22"/>
      <c r="L27" s="10"/>
      <c r="M27" s="10"/>
      <c r="N27" s="10"/>
      <c r="O27" s="10"/>
      <c r="P27" s="10"/>
      <c r="Q27" s="10"/>
      <c r="R27" s="10"/>
      <c r="S27" s="10"/>
      <c r="T27" s="11"/>
    </row>
    <row r="28" spans="1:20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13"/>
      <c r="L28" s="18" t="s">
        <v>38</v>
      </c>
      <c r="M28" s="3"/>
      <c r="N28" s="3"/>
      <c r="O28" s="3"/>
      <c r="P28" s="3"/>
      <c r="Q28" s="19"/>
      <c r="R28" s="3"/>
      <c r="S28" s="3"/>
      <c r="T28" s="12"/>
    </row>
    <row r="29" spans="1:20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23"/>
      <c r="L29" s="16"/>
      <c r="M29" s="14"/>
      <c r="N29" s="14"/>
      <c r="O29" s="14"/>
      <c r="P29" s="14"/>
      <c r="Q29" s="14"/>
      <c r="R29" s="14"/>
      <c r="S29" s="14"/>
      <c r="T29" s="15"/>
    </row>
    <row r="30" spans="1:20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39"/>
      <c r="L30" s="40"/>
      <c r="M30" s="41" t="s">
        <v>31</v>
      </c>
      <c r="N30" s="41" t="s">
        <v>116</v>
      </c>
      <c r="O30" s="41"/>
      <c r="P30" s="42"/>
      <c r="Q30" s="4"/>
      <c r="R30" s="4" t="s">
        <v>34</v>
      </c>
      <c r="S30" s="4" t="s">
        <v>33</v>
      </c>
      <c r="T30" s="43"/>
    </row>
    <row r="31" spans="1:20" customFormat="1" ht="15.95" customHeight="1">
      <c r="A31" s="13"/>
      <c r="B31" s="29" t="s">
        <v>39</v>
      </c>
      <c r="C31" s="61">
        <v>6.08</v>
      </c>
      <c r="D31" s="62"/>
      <c r="E31" s="20"/>
      <c r="F31" s="7" t="s">
        <v>43</v>
      </c>
      <c r="G31" s="65">
        <v>10</v>
      </c>
      <c r="H31" s="65">
        <v>1</v>
      </c>
      <c r="I31" s="12"/>
      <c r="K31" s="13"/>
      <c r="L31" s="29" t="s">
        <v>39</v>
      </c>
      <c r="M31" s="61">
        <v>5</v>
      </c>
      <c r="N31" s="132">
        <f>M31-C31</f>
        <v>-1.08</v>
      </c>
      <c r="O31" s="140">
        <f>N31/C31</f>
        <v>-0.17763157894736842</v>
      </c>
      <c r="P31" s="20"/>
      <c r="Q31" s="7" t="s">
        <v>43</v>
      </c>
      <c r="R31" s="65"/>
      <c r="S31" s="65"/>
      <c r="T31" s="12"/>
    </row>
    <row r="32" spans="1:20" customFormat="1" ht="15.95" customHeight="1">
      <c r="A32" s="24"/>
      <c r="B32" s="29" t="s">
        <v>40</v>
      </c>
      <c r="C32" s="61">
        <v>4.3499999999999996</v>
      </c>
      <c r="D32" s="62"/>
      <c r="E32" s="20"/>
      <c r="F32" s="7" t="s">
        <v>44</v>
      </c>
      <c r="G32" s="65">
        <v>10</v>
      </c>
      <c r="H32" s="65">
        <v>3</v>
      </c>
      <c r="I32" s="12"/>
      <c r="K32" s="24"/>
      <c r="L32" s="29" t="s">
        <v>40</v>
      </c>
      <c r="M32" s="61">
        <v>4</v>
      </c>
      <c r="N32" s="132">
        <f>M32-C32</f>
        <v>-0.34999999999999964</v>
      </c>
      <c r="O32" s="140">
        <f>N32/C32</f>
        <v>-8.0459770114942458E-2</v>
      </c>
      <c r="P32" s="20"/>
      <c r="Q32" s="7" t="s">
        <v>44</v>
      </c>
      <c r="R32" s="65"/>
      <c r="S32" s="65"/>
      <c r="T32" s="12"/>
    </row>
    <row r="33" spans="1:20" customFormat="1" ht="15.95" customHeight="1" thickBot="1">
      <c r="A33" s="24"/>
      <c r="B33" s="29" t="s">
        <v>41</v>
      </c>
      <c r="C33" s="61">
        <v>12.06</v>
      </c>
      <c r="D33" s="62"/>
      <c r="E33" s="20"/>
      <c r="F33" s="7" t="s">
        <v>45</v>
      </c>
      <c r="G33" s="65">
        <v>10</v>
      </c>
      <c r="H33" s="66">
        <v>5</v>
      </c>
      <c r="I33" s="12"/>
      <c r="K33" s="24"/>
      <c r="L33" s="29" t="s">
        <v>41</v>
      </c>
      <c r="M33" s="61">
        <v>10</v>
      </c>
      <c r="N33" s="132">
        <f>M33-C33</f>
        <v>-2.0600000000000005</v>
      </c>
      <c r="O33" s="140">
        <f>N33/C33</f>
        <v>-0.17081260364842457</v>
      </c>
      <c r="P33" s="20"/>
      <c r="Q33" s="7" t="s">
        <v>45</v>
      </c>
      <c r="R33" s="65"/>
      <c r="S33" s="66"/>
      <c r="T33" s="12"/>
    </row>
    <row r="34" spans="1:20" customFormat="1" ht="15.95" customHeight="1" thickBot="1">
      <c r="A34" s="24"/>
      <c r="B34" s="29" t="s">
        <v>27</v>
      </c>
      <c r="C34" s="61">
        <v>6.88</v>
      </c>
      <c r="D34" s="62"/>
      <c r="E34" s="20"/>
      <c r="F34" s="20"/>
      <c r="G34" s="6" t="s">
        <v>46</v>
      </c>
      <c r="H34" s="138">
        <f>SUM(H31:H33)</f>
        <v>9</v>
      </c>
      <c r="I34" s="12"/>
      <c r="K34" s="24"/>
      <c r="L34" s="29" t="s">
        <v>27</v>
      </c>
      <c r="M34" s="61">
        <v>6.25</v>
      </c>
      <c r="N34" s="132">
        <f>M34-C34</f>
        <v>-0.62999999999999989</v>
      </c>
      <c r="O34" s="140">
        <f>N34/C34</f>
        <v>-9.1569767441860447E-2</v>
      </c>
      <c r="P34" s="20"/>
      <c r="Q34" s="20"/>
      <c r="R34" s="6" t="s">
        <v>46</v>
      </c>
      <c r="S34" s="58">
        <v>4</v>
      </c>
      <c r="T34" s="12"/>
    </row>
    <row r="35" spans="1:20" customFormat="1" ht="15.95" customHeight="1" thickBot="1">
      <c r="A35" s="24"/>
      <c r="B35" s="6" t="s">
        <v>35</v>
      </c>
      <c r="C35" s="137">
        <f>SUM(C31:C34)</f>
        <v>29.37</v>
      </c>
      <c r="D35" s="58">
        <f>SUM(D31:D34)</f>
        <v>0</v>
      </c>
      <c r="E35" s="20"/>
      <c r="F35" s="20"/>
      <c r="G35" s="20"/>
      <c r="H35" s="20"/>
      <c r="I35" s="12"/>
      <c r="K35" s="24"/>
      <c r="L35" s="6" t="s">
        <v>35</v>
      </c>
      <c r="M35" s="57">
        <f>SUM(M31:M34)</f>
        <v>25.25</v>
      </c>
      <c r="N35" s="134">
        <f>M35-C35</f>
        <v>-4.120000000000001</v>
      </c>
      <c r="O35" s="140">
        <f>N35/C35</f>
        <v>-0.14027919645897177</v>
      </c>
      <c r="P35" s="20"/>
      <c r="Q35" s="20"/>
      <c r="R35" s="20"/>
      <c r="S35" s="20"/>
      <c r="T35" s="12"/>
    </row>
    <row r="36" spans="1:20" customFormat="1" ht="15.95" customHeight="1">
      <c r="A36" s="24"/>
      <c r="E36" s="20"/>
      <c r="F36" s="20"/>
      <c r="G36" s="7" t="s">
        <v>37</v>
      </c>
      <c r="H36" s="55">
        <f>C35</f>
        <v>29.37</v>
      </c>
      <c r="I36" s="12"/>
      <c r="K36" s="24"/>
      <c r="P36" s="20"/>
      <c r="Q36" s="20"/>
      <c r="R36" s="7" t="s">
        <v>37</v>
      </c>
      <c r="S36" s="55">
        <f>M35</f>
        <v>25.25</v>
      </c>
      <c r="T36" s="12"/>
    </row>
    <row r="37" spans="1:20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24"/>
      <c r="P37" s="20"/>
      <c r="Q37" s="8"/>
      <c r="R37" s="17" t="s">
        <v>18</v>
      </c>
      <c r="S37" s="55">
        <f>N35*3</f>
        <v>-12.360000000000003</v>
      </c>
      <c r="T37" s="12"/>
    </row>
    <row r="38" spans="1:20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4.5</v>
      </c>
      <c r="I38" s="12"/>
      <c r="K38" s="24"/>
      <c r="L38" s="1"/>
      <c r="M38" s="1"/>
      <c r="N38" s="1"/>
      <c r="O38" s="1"/>
      <c r="P38" s="20"/>
      <c r="Q38" s="8"/>
      <c r="R38" s="17" t="s">
        <v>19</v>
      </c>
      <c r="S38" s="56">
        <f>S34/2</f>
        <v>2</v>
      </c>
      <c r="T38" s="12"/>
    </row>
    <row r="39" spans="1:20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137">
        <f>SUM(H36:H38)</f>
        <v>33.870000000000005</v>
      </c>
      <c r="I39" s="12"/>
      <c r="K39" s="24"/>
      <c r="L39" s="8"/>
      <c r="M39" s="20"/>
      <c r="N39" s="20"/>
      <c r="O39" s="20"/>
      <c r="P39" s="20"/>
      <c r="Q39" s="8"/>
      <c r="R39" s="30" t="s">
        <v>15</v>
      </c>
      <c r="S39" s="57">
        <f>SUM(S36:S38)</f>
        <v>14.889999999999997</v>
      </c>
      <c r="T39" s="12"/>
    </row>
    <row r="40" spans="1:20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25"/>
      <c r="L40" s="26"/>
      <c r="M40" s="26"/>
      <c r="N40" s="26"/>
      <c r="O40" s="26"/>
      <c r="P40" s="26"/>
      <c r="Q40" s="26"/>
      <c r="R40" s="27"/>
      <c r="S40" s="27"/>
      <c r="T40" s="28"/>
    </row>
    <row r="41" spans="1:20" customFormat="1" ht="9.9499999999999993" customHeight="1" thickTop="1" thickBot="1"/>
    <row r="42" spans="1:20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22"/>
      <c r="L42" s="10"/>
      <c r="M42" s="10"/>
      <c r="N42" s="10"/>
      <c r="O42" s="10"/>
      <c r="P42" s="10"/>
      <c r="Q42" s="10"/>
      <c r="R42" s="10"/>
      <c r="S42" s="10"/>
      <c r="T42" s="11"/>
    </row>
    <row r="43" spans="1:20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13"/>
      <c r="L43" s="18" t="s">
        <v>11</v>
      </c>
      <c r="M43" s="3"/>
      <c r="N43" s="3"/>
      <c r="O43" s="3"/>
      <c r="P43" s="3"/>
      <c r="Q43" s="19"/>
      <c r="R43" s="3"/>
      <c r="S43" s="3"/>
      <c r="T43" s="12"/>
    </row>
    <row r="44" spans="1:20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23"/>
      <c r="L44" s="16"/>
      <c r="M44" s="14"/>
      <c r="N44" s="14"/>
      <c r="O44" s="14"/>
      <c r="P44" s="14"/>
      <c r="Q44" s="14"/>
      <c r="R44" s="14"/>
      <c r="S44" s="14"/>
      <c r="T44" s="15"/>
    </row>
    <row r="45" spans="1:20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39"/>
      <c r="L45" s="40"/>
      <c r="M45" s="41" t="s">
        <v>31</v>
      </c>
      <c r="N45" s="41" t="s">
        <v>116</v>
      </c>
      <c r="O45" s="41"/>
      <c r="P45" s="42"/>
      <c r="Q45" s="4"/>
      <c r="R45" s="4" t="s">
        <v>34</v>
      </c>
      <c r="S45" s="4" t="s">
        <v>33</v>
      </c>
      <c r="T45" s="43"/>
    </row>
    <row r="46" spans="1:20" customFormat="1" ht="15.95" customHeight="1">
      <c r="A46" s="13"/>
      <c r="B46" s="29" t="s">
        <v>12</v>
      </c>
      <c r="C46" s="61">
        <v>20.97</v>
      </c>
      <c r="D46" s="62"/>
      <c r="E46" s="20"/>
      <c r="F46" s="7" t="s">
        <v>43</v>
      </c>
      <c r="G46" s="65">
        <v>10</v>
      </c>
      <c r="H46" s="65">
        <v>0</v>
      </c>
      <c r="I46" s="12"/>
      <c r="K46" s="13"/>
      <c r="L46" s="29" t="s">
        <v>12</v>
      </c>
      <c r="M46" s="61">
        <v>17</v>
      </c>
      <c r="N46" s="132">
        <f>M46-C46</f>
        <v>-3.9699999999999989</v>
      </c>
      <c r="O46" s="140">
        <f>N46/C46</f>
        <v>-0.18931807343824505</v>
      </c>
      <c r="P46" s="20"/>
      <c r="Q46" s="7" t="s">
        <v>43</v>
      </c>
      <c r="R46" s="65"/>
      <c r="S46" s="65"/>
      <c r="T46" s="12"/>
    </row>
    <row r="47" spans="1:20" customFormat="1" ht="15.95" customHeight="1">
      <c r="A47" s="24"/>
      <c r="B47" s="29" t="s">
        <v>13</v>
      </c>
      <c r="C47" s="61">
        <v>21.48</v>
      </c>
      <c r="D47" s="62"/>
      <c r="E47" s="20"/>
      <c r="F47" s="7" t="s">
        <v>44</v>
      </c>
      <c r="G47" s="65">
        <v>10</v>
      </c>
      <c r="H47" s="65">
        <v>4</v>
      </c>
      <c r="I47" s="12"/>
      <c r="K47" s="24"/>
      <c r="L47" s="29" t="s">
        <v>13</v>
      </c>
      <c r="M47" s="61">
        <v>19</v>
      </c>
      <c r="N47" s="132">
        <f>M47-C47</f>
        <v>-2.4800000000000004</v>
      </c>
      <c r="O47" s="140">
        <f>N47/C47</f>
        <v>-0.11545623836126631</v>
      </c>
      <c r="P47" s="20"/>
      <c r="Q47" s="7" t="s">
        <v>44</v>
      </c>
      <c r="R47" s="65"/>
      <c r="S47" s="65"/>
      <c r="T47" s="12"/>
    </row>
    <row r="48" spans="1:20" customFormat="1" ht="15.95" customHeight="1" thickBot="1">
      <c r="A48" s="24"/>
      <c r="B48" s="29" t="s">
        <v>14</v>
      </c>
      <c r="C48" s="61">
        <v>7.39</v>
      </c>
      <c r="D48" s="62"/>
      <c r="E48" s="20"/>
      <c r="F48" s="7" t="s">
        <v>45</v>
      </c>
      <c r="G48" s="65">
        <v>8</v>
      </c>
      <c r="H48" s="66">
        <v>17</v>
      </c>
      <c r="I48" s="12"/>
      <c r="K48" s="24"/>
      <c r="L48" s="29" t="s">
        <v>14</v>
      </c>
      <c r="M48" s="61">
        <v>7</v>
      </c>
      <c r="N48" s="132">
        <f>M48-C48</f>
        <v>-0.38999999999999968</v>
      </c>
      <c r="O48" s="140">
        <f>N48/C48</f>
        <v>-5.277401894451958E-2</v>
      </c>
      <c r="P48" s="20"/>
      <c r="Q48" s="7" t="s">
        <v>45</v>
      </c>
      <c r="R48" s="65"/>
      <c r="S48" s="66"/>
      <c r="T48" s="12"/>
    </row>
    <row r="49" spans="1:21" customFormat="1" ht="15.95" customHeight="1" thickBot="1">
      <c r="A49" s="24"/>
      <c r="B49" s="6" t="s">
        <v>35</v>
      </c>
      <c r="C49" s="137">
        <f>SUM(C46:C48)</f>
        <v>49.84</v>
      </c>
      <c r="D49" s="58">
        <f>SUM(D46:D48)</f>
        <v>0</v>
      </c>
      <c r="E49" s="20"/>
      <c r="F49" s="20"/>
      <c r="G49" s="6" t="s">
        <v>46</v>
      </c>
      <c r="H49" s="138">
        <f>SUM(H46:H48)</f>
        <v>21</v>
      </c>
      <c r="I49" s="12"/>
      <c r="K49" s="24"/>
      <c r="L49" s="6" t="s">
        <v>35</v>
      </c>
      <c r="M49" s="57">
        <f>SUM(M46:M48)</f>
        <v>43</v>
      </c>
      <c r="N49" s="134">
        <f>M49-C49</f>
        <v>-6.8400000000000034</v>
      </c>
      <c r="O49" s="140">
        <f>N49/C49</f>
        <v>-0.13723916532905303</v>
      </c>
      <c r="P49" s="20"/>
      <c r="Q49" s="20"/>
      <c r="R49" s="6" t="s">
        <v>46</v>
      </c>
      <c r="S49" s="58">
        <v>20</v>
      </c>
      <c r="T49" s="12"/>
      <c r="U49" t="s">
        <v>120</v>
      </c>
    </row>
    <row r="50" spans="1:21" customFormat="1" ht="15.95" customHeight="1">
      <c r="A50" s="24"/>
      <c r="C50" s="135">
        <f>C23+C35+C49</f>
        <v>111.67</v>
      </c>
      <c r="E50" s="20"/>
      <c r="F50" s="20"/>
      <c r="G50" s="20"/>
      <c r="H50" s="20"/>
      <c r="I50" s="12"/>
      <c r="K50" s="24"/>
      <c r="M50" s="135">
        <f>M23+M35+M49</f>
        <v>98.4</v>
      </c>
      <c r="N50" s="136">
        <f>M50-C50</f>
        <v>-13.269999999999996</v>
      </c>
      <c r="O50" s="140">
        <f>N50/C50</f>
        <v>-0.1188322736634727</v>
      </c>
      <c r="P50" s="20"/>
      <c r="Q50" s="20"/>
      <c r="R50" s="20"/>
      <c r="S50" s="20"/>
      <c r="T50" s="12"/>
      <c r="U50" s="135">
        <f>C23+C35+C49</f>
        <v>111.67</v>
      </c>
    </row>
    <row r="51" spans="1:21" customFormat="1" ht="15.95" customHeight="1" thickBot="1">
      <c r="A51" s="24"/>
      <c r="E51" s="20"/>
      <c r="F51" s="20"/>
      <c r="G51" s="7" t="s">
        <v>37</v>
      </c>
      <c r="H51" s="139">
        <f>C49</f>
        <v>49.84</v>
      </c>
      <c r="I51" s="12"/>
      <c r="K51" s="24"/>
      <c r="P51" s="20"/>
      <c r="Q51" s="20"/>
      <c r="R51" s="7" t="s">
        <v>37</v>
      </c>
      <c r="S51" s="55">
        <f>M49</f>
        <v>43</v>
      </c>
      <c r="T51" s="12"/>
    </row>
    <row r="52" spans="1:21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33"/>
      <c r="L52" s="10"/>
      <c r="M52" s="37" t="s">
        <v>22</v>
      </c>
      <c r="N52" s="35" t="s">
        <v>20</v>
      </c>
      <c r="O52" s="141"/>
      <c r="P52" s="20"/>
      <c r="Q52" s="8"/>
      <c r="R52" s="17" t="s">
        <v>18</v>
      </c>
      <c r="S52" s="55">
        <f>N49*3</f>
        <v>-20.52000000000001</v>
      </c>
      <c r="T52" s="12"/>
      <c r="U52" t="s">
        <v>119</v>
      </c>
    </row>
    <row r="53" spans="1:21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10.5</v>
      </c>
      <c r="I53" s="12"/>
      <c r="K53" s="24"/>
      <c r="L53" s="38" t="s">
        <v>22</v>
      </c>
      <c r="M53" s="36" t="s">
        <v>23</v>
      </c>
      <c r="N53" s="34" t="s">
        <v>2</v>
      </c>
      <c r="O53" s="141"/>
      <c r="P53" s="20"/>
      <c r="Q53" s="8"/>
      <c r="R53" s="17" t="s">
        <v>19</v>
      </c>
      <c r="S53" s="56">
        <f>S49/2</f>
        <v>10</v>
      </c>
      <c r="T53" s="12"/>
      <c r="U53" s="145">
        <f>S19+S34+S49</f>
        <v>26</v>
      </c>
    </row>
    <row r="54" spans="1:21" customFormat="1" ht="15.95" customHeight="1" thickBot="1">
      <c r="A54" s="24"/>
      <c r="B54" s="38" t="s">
        <v>21</v>
      </c>
      <c r="C54" s="60">
        <f>H24+H39+H54</f>
        <v>140.17000000000002</v>
      </c>
      <c r="D54" s="59" t="s">
        <v>71</v>
      </c>
      <c r="E54" s="20"/>
      <c r="F54" s="8"/>
      <c r="G54" s="30" t="s">
        <v>16</v>
      </c>
      <c r="H54" s="137">
        <f>SUM(H51:H53)</f>
        <v>60.34</v>
      </c>
      <c r="I54" s="12"/>
      <c r="K54" s="24"/>
      <c r="L54" s="38" t="s">
        <v>21</v>
      </c>
      <c r="M54" s="60">
        <f>S24+S39+S54</f>
        <v>71.589999999999989</v>
      </c>
      <c r="N54" s="59" t="str">
        <f>IF(SCOR&lt;=N74,"MA",IF(SCOR&lt;=N75,"EX",IF(SCOR&lt;=N76,"SS",IF(SCOR&lt;=N77,"MM","NV"))))</f>
        <v>MA</v>
      </c>
      <c r="O54" s="36"/>
      <c r="P54" s="20"/>
      <c r="Q54" s="8"/>
      <c r="R54" s="30" t="s">
        <v>16</v>
      </c>
      <c r="S54" s="57">
        <f>SUM(S51:S53)</f>
        <v>32.47999999999999</v>
      </c>
      <c r="T54" s="12"/>
    </row>
    <row r="55" spans="1:21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25"/>
      <c r="L55" s="26"/>
      <c r="M55" s="26"/>
      <c r="N55" s="28"/>
      <c r="O55" s="26"/>
      <c r="P55" s="26"/>
      <c r="Q55" s="26"/>
      <c r="R55" s="27"/>
      <c r="S55" s="27"/>
      <c r="T55" s="28"/>
    </row>
    <row r="56" spans="1:21" customFormat="1" ht="13.5" thickTop="1"/>
    <row r="57" spans="1:21" customFormat="1" ht="14.1" customHeight="1"/>
    <row r="58" spans="1:21" customFormat="1" ht="12.75"/>
    <row r="59" spans="1:21" customFormat="1" ht="15.95" customHeight="1"/>
    <row r="60" spans="1:21" customFormat="1" ht="15.95" customHeight="1"/>
    <row r="61" spans="1:21" customFormat="1" ht="15.95" customHeight="1"/>
    <row r="62" spans="1:21" customFormat="1" ht="15.95" customHeight="1"/>
    <row r="63" spans="1:21" customFormat="1" ht="15.95" customHeight="1" thickBot="1"/>
    <row r="64" spans="1:21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7" right="0.7" top="0.3" bottom="0.28000000000000003" header="0.3" footer="0.3"/>
  <pageSetup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91"/>
  <sheetViews>
    <sheetView topLeftCell="A28" workbookViewId="0">
      <selection activeCell="T49" sqref="T49:T53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19" ht="15">
      <c r="B1" s="2" t="s">
        <v>42</v>
      </c>
      <c r="C1" s="2"/>
      <c r="D1" s="2"/>
      <c r="E1" s="2"/>
      <c r="F1" s="2"/>
      <c r="G1" s="2"/>
      <c r="H1" s="2"/>
      <c r="I1" s="2"/>
      <c r="K1" s="82"/>
      <c r="L1" s="124" t="s">
        <v>42</v>
      </c>
      <c r="M1" s="124"/>
      <c r="N1" s="124"/>
      <c r="O1" s="124"/>
      <c r="P1" s="124"/>
      <c r="Q1" s="124"/>
      <c r="R1" s="124"/>
      <c r="S1" s="124"/>
    </row>
    <row r="2" spans="1:19" ht="15">
      <c r="B2" s="2" t="s">
        <v>52</v>
      </c>
      <c r="C2" s="2"/>
      <c r="D2" s="2"/>
      <c r="E2" s="2"/>
      <c r="F2" s="2"/>
      <c r="G2" s="2"/>
      <c r="H2" s="2"/>
      <c r="I2" s="2"/>
      <c r="K2" s="82"/>
      <c r="L2" s="124" t="s">
        <v>79</v>
      </c>
      <c r="M2" s="124"/>
      <c r="N2" s="124"/>
      <c r="O2" s="124"/>
      <c r="P2" s="124"/>
      <c r="Q2" s="124"/>
      <c r="R2" s="124"/>
      <c r="S2" s="124"/>
    </row>
    <row r="3" spans="1:19" ht="6" customHeight="1">
      <c r="B3" s="2"/>
      <c r="C3" s="2"/>
      <c r="D3" s="2"/>
      <c r="E3" s="2"/>
      <c r="F3" s="2"/>
      <c r="G3" s="2"/>
      <c r="H3" s="2"/>
      <c r="I3" s="2"/>
      <c r="K3" s="82"/>
      <c r="L3" s="124"/>
      <c r="M3" s="124"/>
      <c r="N3" s="124"/>
      <c r="O3" s="124"/>
      <c r="P3" s="124"/>
      <c r="Q3" s="124"/>
      <c r="R3" s="124"/>
      <c r="S3" s="124"/>
    </row>
    <row r="4" spans="1:19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  <c r="K4" s="82"/>
      <c r="L4" s="125" t="s">
        <v>51</v>
      </c>
      <c r="M4" s="80"/>
      <c r="N4" s="81"/>
      <c r="O4" s="81"/>
      <c r="P4" s="82"/>
      <c r="Q4" s="126" t="s">
        <v>80</v>
      </c>
      <c r="R4" s="80"/>
      <c r="S4" s="82"/>
    </row>
    <row r="5" spans="1:19" ht="15.95" customHeight="1">
      <c r="B5" s="31" t="s">
        <v>47</v>
      </c>
      <c r="C5" s="73" t="s">
        <v>72</v>
      </c>
      <c r="D5" s="74"/>
      <c r="E5" s="74"/>
      <c r="F5" s="3"/>
      <c r="G5"/>
      <c r="H5"/>
      <c r="K5" s="82"/>
      <c r="L5" s="125" t="s">
        <v>47</v>
      </c>
      <c r="M5" s="80"/>
      <c r="N5" s="81"/>
      <c r="O5" s="81"/>
      <c r="P5" s="82"/>
      <c r="Q5" s="85"/>
      <c r="R5" s="85"/>
      <c r="S5" s="82"/>
    </row>
    <row r="6" spans="1:19" ht="15.95" customHeight="1">
      <c r="B6" s="31" t="s">
        <v>48</v>
      </c>
      <c r="C6" s="73" t="s">
        <v>73</v>
      </c>
      <c r="D6" s="74"/>
      <c r="E6" s="74"/>
      <c r="F6" s="3"/>
      <c r="G6"/>
      <c r="H6"/>
      <c r="K6" s="82"/>
      <c r="L6" s="125" t="s">
        <v>48</v>
      </c>
      <c r="M6" s="80"/>
      <c r="N6" s="81"/>
      <c r="O6" s="81"/>
      <c r="P6" s="82"/>
      <c r="Q6" s="85"/>
      <c r="R6" s="85"/>
      <c r="S6" s="82"/>
    </row>
    <row r="7" spans="1:19" ht="15.95" customHeight="1">
      <c r="B7" s="31" t="s">
        <v>49</v>
      </c>
      <c r="C7" s="73" t="s">
        <v>74</v>
      </c>
      <c r="D7" s="74"/>
      <c r="E7" s="74"/>
      <c r="F7" s="32"/>
      <c r="G7"/>
      <c r="H7"/>
      <c r="K7" s="82"/>
      <c r="L7" s="125" t="s">
        <v>49</v>
      </c>
      <c r="M7" s="80"/>
      <c r="N7" s="81"/>
      <c r="O7" s="81"/>
      <c r="P7" s="127"/>
      <c r="Q7" s="85"/>
      <c r="R7" s="85"/>
      <c r="S7" s="82"/>
    </row>
    <row r="8" spans="1:19" ht="15.95" customHeight="1">
      <c r="B8" s="31" t="s">
        <v>50</v>
      </c>
      <c r="C8" s="78" t="s">
        <v>75</v>
      </c>
      <c r="D8" s="74"/>
      <c r="E8" s="74"/>
      <c r="F8" s="32"/>
      <c r="G8"/>
      <c r="H8"/>
      <c r="K8" s="82"/>
      <c r="L8" s="125" t="s">
        <v>50</v>
      </c>
      <c r="M8" s="80"/>
      <c r="N8" s="81"/>
      <c r="O8" s="81"/>
      <c r="P8" s="127"/>
      <c r="Q8" s="85"/>
      <c r="R8" s="85"/>
      <c r="S8" s="82"/>
    </row>
    <row r="9" spans="1:19" ht="3.95" customHeight="1" thickBot="1">
      <c r="B9" s="31"/>
      <c r="C9" s="3"/>
      <c r="D9" s="3"/>
      <c r="E9" s="3"/>
      <c r="F9" s="32"/>
      <c r="G9"/>
      <c r="H9"/>
      <c r="K9" s="82"/>
      <c r="L9" s="125"/>
      <c r="M9" s="82"/>
      <c r="N9" s="82"/>
      <c r="O9" s="82"/>
      <c r="P9" s="127"/>
      <c r="Q9" s="85"/>
      <c r="R9" s="85"/>
      <c r="S9" s="82"/>
    </row>
    <row r="10" spans="1:19" ht="18" customHeight="1" thickBot="1">
      <c r="B10" s="31" t="s">
        <v>1</v>
      </c>
      <c r="C10" s="129" t="s">
        <v>55</v>
      </c>
      <c r="D10" s="71" t="s">
        <v>0</v>
      </c>
      <c r="F10" s="31" t="s">
        <v>17</v>
      </c>
      <c r="G10" s="143">
        <v>39790</v>
      </c>
      <c r="H10" s="20"/>
      <c r="K10" s="82"/>
      <c r="L10" s="125" t="s">
        <v>81</v>
      </c>
      <c r="M10" s="83"/>
      <c r="N10" s="128" t="s">
        <v>0</v>
      </c>
      <c r="O10" s="82"/>
      <c r="P10" s="125" t="s">
        <v>82</v>
      </c>
      <c r="Q10" s="84"/>
      <c r="R10" s="85"/>
      <c r="S10" s="82"/>
    </row>
    <row r="11" spans="1:19" ht="9.9499999999999993" customHeight="1" thickBot="1">
      <c r="F11"/>
      <c r="G11"/>
      <c r="H11"/>
      <c r="K11" s="82"/>
      <c r="L11" s="82"/>
      <c r="M11" s="82"/>
      <c r="N11" s="82"/>
      <c r="O11" s="82"/>
      <c r="P11" s="85"/>
      <c r="Q11" s="85"/>
      <c r="R11" s="85"/>
      <c r="S11" s="82"/>
    </row>
    <row r="12" spans="1:1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86"/>
      <c r="L12" s="87"/>
      <c r="M12" s="87"/>
      <c r="N12" s="87"/>
      <c r="O12" s="87"/>
      <c r="P12" s="87"/>
      <c r="Q12" s="87"/>
      <c r="R12" s="87"/>
      <c r="S12" s="88"/>
    </row>
    <row r="13" spans="1:1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89"/>
      <c r="L13" s="90" t="s">
        <v>83</v>
      </c>
      <c r="M13" s="82"/>
      <c r="N13" s="82"/>
      <c r="O13" s="82"/>
      <c r="P13" s="91"/>
      <c r="Q13" s="82"/>
      <c r="R13" s="82"/>
      <c r="S13" s="92"/>
    </row>
    <row r="14" spans="1:1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93"/>
      <c r="L14" s="94"/>
      <c r="M14" s="95"/>
      <c r="N14" s="95"/>
      <c r="O14" s="95"/>
      <c r="P14" s="95"/>
      <c r="Q14" s="95"/>
      <c r="R14" s="95"/>
      <c r="S14" s="96"/>
    </row>
    <row r="15" spans="1:1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97"/>
      <c r="L15" s="98"/>
      <c r="M15" s="99" t="s">
        <v>84</v>
      </c>
      <c r="N15" s="99" t="s">
        <v>85</v>
      </c>
      <c r="O15" s="100"/>
      <c r="P15" s="101"/>
      <c r="Q15" s="101" t="s">
        <v>86</v>
      </c>
      <c r="R15" s="101" t="s">
        <v>87</v>
      </c>
      <c r="S15" s="102"/>
    </row>
    <row r="16" spans="1:19" ht="15.95" customHeight="1">
      <c r="A16" s="13"/>
      <c r="B16" s="29" t="s">
        <v>24</v>
      </c>
      <c r="C16" s="61">
        <v>3.49</v>
      </c>
      <c r="D16" s="62"/>
      <c r="E16" s="20"/>
      <c r="F16" s="7" t="s">
        <v>43</v>
      </c>
      <c r="G16" s="65">
        <v>10</v>
      </c>
      <c r="H16" s="65">
        <v>2</v>
      </c>
      <c r="I16" s="12"/>
      <c r="K16" s="89"/>
      <c r="L16" s="103" t="s">
        <v>88</v>
      </c>
      <c r="M16" s="131">
        <f>'EX Sample'!$M$16-C16</f>
        <v>-0.74000000000000021</v>
      </c>
      <c r="N16" s="105"/>
      <c r="O16" s="85"/>
      <c r="P16" s="103" t="s">
        <v>43</v>
      </c>
      <c r="Q16" s="131" t="e">
        <f>'EX Sample'!$Q$16-G16</f>
        <v>#VALUE!</v>
      </c>
      <c r="R16" s="131">
        <f>'EX Sample'!$R$16-H16</f>
        <v>-2</v>
      </c>
      <c r="S16" s="92"/>
    </row>
    <row r="17" spans="1:19" s="8" customFormat="1" ht="15.95" customHeight="1">
      <c r="A17" s="24"/>
      <c r="B17" s="29" t="s">
        <v>25</v>
      </c>
      <c r="C17" s="61">
        <v>3.18</v>
      </c>
      <c r="D17" s="62"/>
      <c r="E17" s="20"/>
      <c r="F17" s="7" t="s">
        <v>44</v>
      </c>
      <c r="G17" s="65">
        <v>10</v>
      </c>
      <c r="H17" s="65">
        <v>6</v>
      </c>
      <c r="I17" s="12"/>
      <c r="K17" s="106"/>
      <c r="L17" s="103" t="s">
        <v>89</v>
      </c>
      <c r="M17" s="131">
        <f>'EX Sample'!$M$17-C17</f>
        <v>-0.43000000000000016</v>
      </c>
      <c r="N17" s="105"/>
      <c r="O17" s="85"/>
      <c r="P17" s="103" t="s">
        <v>44</v>
      </c>
      <c r="Q17" s="131" t="e">
        <f>'EX Sample'!$Q$17-G17</f>
        <v>#VALUE!</v>
      </c>
      <c r="R17" s="131">
        <f>'EX Sample'!$R$17-H17</f>
        <v>-6</v>
      </c>
      <c r="S17" s="92"/>
    </row>
    <row r="18" spans="1:19" s="8" customFormat="1" ht="15.95" customHeight="1" thickBot="1">
      <c r="A18" s="24"/>
      <c r="B18" s="29" t="s">
        <v>26</v>
      </c>
      <c r="C18" s="61">
        <v>2.5</v>
      </c>
      <c r="D18" s="62"/>
      <c r="E18" s="20"/>
      <c r="F18" s="7" t="s">
        <v>45</v>
      </c>
      <c r="G18" s="65">
        <v>9</v>
      </c>
      <c r="H18" s="66">
        <v>9</v>
      </c>
      <c r="I18" s="12"/>
      <c r="K18" s="106"/>
      <c r="L18" s="103" t="s">
        <v>90</v>
      </c>
      <c r="M18" s="131">
        <f>'EX Sample'!$M$18-C18</f>
        <v>0.25</v>
      </c>
      <c r="N18" s="105"/>
      <c r="O18" s="85"/>
      <c r="P18" s="103" t="s">
        <v>45</v>
      </c>
      <c r="Q18" s="131" t="e">
        <f>'EX Sample'!$Q$18-G18</f>
        <v>#VALUE!</v>
      </c>
      <c r="R18" s="131">
        <f>'EX Sample'!$R$18-H18</f>
        <v>-9</v>
      </c>
      <c r="S18" s="92"/>
    </row>
    <row r="19" spans="1:19" s="8" customFormat="1" ht="15.95" customHeight="1" thickBot="1">
      <c r="A19" s="24"/>
      <c r="B19" s="29" t="s">
        <v>27</v>
      </c>
      <c r="C19" s="61">
        <v>5.97</v>
      </c>
      <c r="D19" s="62"/>
      <c r="E19" s="20"/>
      <c r="F19" s="20"/>
      <c r="G19" s="6" t="s">
        <v>46</v>
      </c>
      <c r="H19" s="58">
        <f>SUM(H16:H18)</f>
        <v>17</v>
      </c>
      <c r="I19" s="12"/>
      <c r="K19" s="106"/>
      <c r="L19" s="103" t="s">
        <v>91</v>
      </c>
      <c r="M19" s="131">
        <f>'EX Sample'!$M$19-C19</f>
        <v>0.53000000000000025</v>
      </c>
      <c r="N19" s="105"/>
      <c r="O19" s="85"/>
      <c r="P19" s="85"/>
      <c r="Q19" s="108" t="s">
        <v>46</v>
      </c>
      <c r="R19" s="131" t="e">
        <f>'EX Sample'!$R$19-H19</f>
        <v>#VALUE!</v>
      </c>
      <c r="S19" s="92"/>
    </row>
    <row r="20" spans="1:19" s="8" customFormat="1" ht="15.95" customHeight="1">
      <c r="A20" s="24"/>
      <c r="B20" s="29" t="s">
        <v>28</v>
      </c>
      <c r="C20" s="61">
        <v>4.5999999999999996</v>
      </c>
      <c r="D20" s="62"/>
      <c r="E20" s="20"/>
      <c r="F20" s="20"/>
      <c r="G20" s="20"/>
      <c r="H20" s="41"/>
      <c r="I20" s="12"/>
      <c r="K20" s="106"/>
      <c r="L20" s="103" t="s">
        <v>92</v>
      </c>
      <c r="M20" s="131">
        <f>'EX Sample'!$M$20-C20</f>
        <v>-1.0999999999999996</v>
      </c>
      <c r="N20" s="105"/>
      <c r="O20" s="85"/>
      <c r="P20" s="85"/>
      <c r="Q20" s="85"/>
      <c r="R20" s="99"/>
      <c r="S20" s="92"/>
    </row>
    <row r="21" spans="1:19" s="8" customFormat="1" ht="15.95" customHeight="1">
      <c r="A21" s="24"/>
      <c r="B21" s="29" t="s">
        <v>29</v>
      </c>
      <c r="C21" s="61">
        <v>8.34</v>
      </c>
      <c r="D21" s="62"/>
      <c r="E21" s="20"/>
      <c r="F21" s="20"/>
      <c r="G21" s="7" t="s">
        <v>37</v>
      </c>
      <c r="H21" s="55">
        <f>C23</f>
        <v>34.14</v>
      </c>
      <c r="I21" s="12"/>
      <c r="K21" s="106"/>
      <c r="L21" s="103" t="s">
        <v>93</v>
      </c>
      <c r="M21" s="131">
        <f>'EX Sample'!$M$21-C21</f>
        <v>-1.4399999999999995</v>
      </c>
      <c r="N21" s="105"/>
      <c r="O21" s="85"/>
      <c r="P21" s="85"/>
      <c r="Q21" s="103" t="s">
        <v>94</v>
      </c>
      <c r="R21" s="131" t="e">
        <f>'EX Sample'!$R$21-H21</f>
        <v>#VALUE!</v>
      </c>
      <c r="S21" s="92"/>
    </row>
    <row r="22" spans="1:19" s="8" customFormat="1" ht="15.95" customHeight="1" thickBot="1">
      <c r="A22" s="24"/>
      <c r="B22" s="29" t="s">
        <v>30</v>
      </c>
      <c r="C22" s="63">
        <v>6.06</v>
      </c>
      <c r="D22" s="64"/>
      <c r="E22" s="20"/>
      <c r="G22" s="17" t="s">
        <v>18</v>
      </c>
      <c r="H22" s="55">
        <f>D23*3</f>
        <v>0</v>
      </c>
      <c r="I22" s="12"/>
      <c r="K22" s="106"/>
      <c r="L22" s="103" t="s">
        <v>95</v>
      </c>
      <c r="M22" s="131">
        <f>'EX Sample'!$M$22-C22</f>
        <v>-1.0599999999999996</v>
      </c>
      <c r="N22" s="107"/>
      <c r="O22" s="85"/>
      <c r="P22" s="85"/>
      <c r="Q22" s="109" t="s">
        <v>96</v>
      </c>
      <c r="R22" s="131" t="e">
        <f>-'EX Sample'!$R$22-H22</f>
        <v>#VALUE!</v>
      </c>
      <c r="S22" s="92"/>
    </row>
    <row r="23" spans="1:19" s="8" customFormat="1" ht="15.95" customHeight="1" thickBot="1">
      <c r="A23" s="24"/>
      <c r="B23" s="6" t="s">
        <v>35</v>
      </c>
      <c r="C23" s="57">
        <f>SUM(C16:C22)</f>
        <v>34.14</v>
      </c>
      <c r="D23" s="58">
        <f>SUM(D16:D22)</f>
        <v>0</v>
      </c>
      <c r="E23" s="20"/>
      <c r="G23" s="17" t="s">
        <v>19</v>
      </c>
      <c r="H23" s="56">
        <f>H19/2</f>
        <v>8.5</v>
      </c>
      <c r="I23" s="12"/>
      <c r="K23" s="106"/>
      <c r="L23" s="108" t="s">
        <v>97</v>
      </c>
      <c r="M23" s="131">
        <f>C23-'EX Sample'!$M$23</f>
        <v>3.990000000000002</v>
      </c>
      <c r="N23" s="104">
        <f>D23-'EX Sample'!$N$23</f>
        <v>-30.15</v>
      </c>
      <c r="O23" s="85"/>
      <c r="P23" s="85"/>
      <c r="Q23" s="109" t="s">
        <v>98</v>
      </c>
      <c r="R23" s="131" t="e">
        <f>'EX Sample'!$R$23-H23</f>
        <v>#VALUE!</v>
      </c>
      <c r="S23" s="92"/>
    </row>
    <row r="24" spans="1:19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42.64</v>
      </c>
      <c r="I24" s="12"/>
      <c r="K24" s="106"/>
      <c r="L24" s="85"/>
      <c r="M24" s="85"/>
      <c r="N24" s="85"/>
      <c r="O24" s="85"/>
      <c r="P24" s="85"/>
      <c r="Q24" s="110" t="s">
        <v>99</v>
      </c>
      <c r="R24" s="131" t="e">
        <f>'EX Sample'!$R$24-H24</f>
        <v>#VALUE!</v>
      </c>
      <c r="S24" s="92"/>
    </row>
    <row r="25" spans="1:19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111"/>
      <c r="L25" s="112"/>
      <c r="M25" s="112"/>
      <c r="N25" s="112"/>
      <c r="O25" s="112"/>
      <c r="P25" s="112"/>
      <c r="Q25" s="113"/>
      <c r="R25" s="113"/>
      <c r="S25" s="114"/>
    </row>
    <row r="26" spans="1:19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19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86"/>
      <c r="L27" s="87"/>
      <c r="M27" s="87"/>
      <c r="N27" s="87"/>
      <c r="O27" s="87"/>
      <c r="P27" s="87"/>
      <c r="Q27" s="87"/>
      <c r="R27" s="87"/>
      <c r="S27" s="88"/>
    </row>
    <row r="28" spans="1:19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89"/>
      <c r="L28" s="90" t="s">
        <v>100</v>
      </c>
      <c r="M28" s="82"/>
      <c r="N28" s="82"/>
      <c r="O28" s="82"/>
      <c r="P28" s="91"/>
      <c r="Q28" s="82"/>
      <c r="R28" s="82"/>
      <c r="S28" s="92"/>
    </row>
    <row r="29" spans="1:19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93"/>
      <c r="L29" s="94"/>
      <c r="M29" s="95"/>
      <c r="N29" s="95"/>
      <c r="O29" s="95"/>
      <c r="P29" s="95"/>
      <c r="Q29" s="95"/>
      <c r="R29" s="95"/>
      <c r="S29" s="96"/>
    </row>
    <row r="30" spans="1:19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97"/>
      <c r="L30" s="98"/>
      <c r="M30" s="99" t="s">
        <v>84</v>
      </c>
      <c r="N30" s="99" t="s">
        <v>85</v>
      </c>
      <c r="O30" s="100"/>
      <c r="P30" s="101"/>
      <c r="Q30" s="101" t="s">
        <v>86</v>
      </c>
      <c r="R30" s="101" t="s">
        <v>87</v>
      </c>
      <c r="S30" s="102"/>
    </row>
    <row r="31" spans="1:19" customFormat="1" ht="15.95" customHeight="1">
      <c r="A31" s="13"/>
      <c r="B31" s="29" t="s">
        <v>39</v>
      </c>
      <c r="C31" s="61">
        <v>5.71</v>
      </c>
      <c r="D31" s="62"/>
      <c r="E31" s="20"/>
      <c r="F31" s="7" t="s">
        <v>43</v>
      </c>
      <c r="G31" s="65">
        <v>10</v>
      </c>
      <c r="H31" s="65">
        <v>5</v>
      </c>
      <c r="I31" s="12"/>
      <c r="K31" s="89"/>
      <c r="L31" s="103" t="s">
        <v>101</v>
      </c>
      <c r="M31" s="131">
        <f>'EX Sample'!$M$31-C31</f>
        <v>-0.71</v>
      </c>
      <c r="N31" s="131"/>
      <c r="O31" s="85"/>
      <c r="P31" s="103" t="s">
        <v>43</v>
      </c>
      <c r="Q31" s="131" t="e">
        <f>'EX Sample'!$Q$31-G31</f>
        <v>#VALUE!</v>
      </c>
      <c r="R31" s="131">
        <f>'EX Sample'!$R$31-H31</f>
        <v>-5</v>
      </c>
      <c r="S31" s="92"/>
    </row>
    <row r="32" spans="1:19" customFormat="1" ht="15.95" customHeight="1">
      <c r="A32" s="24"/>
      <c r="B32" s="29" t="s">
        <v>40</v>
      </c>
      <c r="C32" s="61">
        <v>4.53</v>
      </c>
      <c r="D32" s="62"/>
      <c r="E32" s="20"/>
      <c r="F32" s="7" t="s">
        <v>44</v>
      </c>
      <c r="G32" s="65">
        <v>10</v>
      </c>
      <c r="H32" s="65">
        <v>7</v>
      </c>
      <c r="I32" s="12"/>
      <c r="K32" s="106"/>
      <c r="L32" s="103" t="s">
        <v>102</v>
      </c>
      <c r="M32" s="131">
        <f>'EX Sample'!$M$32-C32</f>
        <v>-0.53000000000000025</v>
      </c>
      <c r="N32" s="131"/>
      <c r="O32" s="85"/>
      <c r="P32" s="103" t="s">
        <v>44</v>
      </c>
      <c r="Q32" s="131" t="e">
        <f>G32--'EX Sample'!$Q$32</f>
        <v>#VALUE!</v>
      </c>
      <c r="R32" s="131">
        <f>'EX Sample'!$R$32-H32</f>
        <v>-7</v>
      </c>
      <c r="S32" s="92"/>
    </row>
    <row r="33" spans="1:19" customFormat="1" ht="15.95" customHeight="1" thickBot="1">
      <c r="A33" s="24"/>
      <c r="B33" s="29" t="s">
        <v>41</v>
      </c>
      <c r="C33" s="61">
        <v>12.31</v>
      </c>
      <c r="D33" s="62"/>
      <c r="E33" s="20"/>
      <c r="F33" s="7" t="s">
        <v>45</v>
      </c>
      <c r="G33" s="65">
        <v>9</v>
      </c>
      <c r="H33" s="66">
        <v>11</v>
      </c>
      <c r="I33" s="12"/>
      <c r="K33" s="106"/>
      <c r="L33" s="103" t="s">
        <v>103</v>
      </c>
      <c r="M33" s="131">
        <f>'EX Sample'!$M$33-C33</f>
        <v>-2.3100000000000005</v>
      </c>
      <c r="N33" s="131"/>
      <c r="O33" s="85"/>
      <c r="P33" s="103" t="s">
        <v>45</v>
      </c>
      <c r="Q33" s="131" t="e">
        <f>'EX Sample'!$Q$33-G33</f>
        <v>#VALUE!</v>
      </c>
      <c r="R33" s="131">
        <f>'EX Sample'!$R$33-H33</f>
        <v>-11</v>
      </c>
      <c r="S33" s="92"/>
    </row>
    <row r="34" spans="1:19" customFormat="1" ht="15.95" customHeight="1" thickBot="1">
      <c r="A34" s="24"/>
      <c r="B34" s="29" t="s">
        <v>27</v>
      </c>
      <c r="C34" s="61">
        <v>7.23</v>
      </c>
      <c r="D34" s="62"/>
      <c r="E34" s="20"/>
      <c r="F34" s="20"/>
      <c r="G34" s="6" t="s">
        <v>46</v>
      </c>
      <c r="H34" s="58">
        <f>SUM(H31:H33)</f>
        <v>23</v>
      </c>
      <c r="I34" s="12"/>
      <c r="K34" s="106"/>
      <c r="L34" s="103" t="s">
        <v>91</v>
      </c>
      <c r="M34" s="131">
        <f>'EX Sample'!$M$34-C34</f>
        <v>-0.98000000000000043</v>
      </c>
      <c r="N34" s="131"/>
      <c r="O34" s="85"/>
      <c r="P34" s="85"/>
      <c r="Q34" s="108" t="s">
        <v>46</v>
      </c>
      <c r="R34" s="131" t="e">
        <f>'EX Sample'!$R$34-H34</f>
        <v>#VALUE!</v>
      </c>
      <c r="S34" s="92"/>
    </row>
    <row r="35" spans="1:19" customFormat="1" ht="15.95" customHeight="1" thickBot="1">
      <c r="A35" s="24"/>
      <c r="B35" s="6" t="s">
        <v>35</v>
      </c>
      <c r="C35" s="57">
        <f>SUM(C31:C34)</f>
        <v>29.78</v>
      </c>
      <c r="D35" s="58">
        <f>SUM(D31:D34)</f>
        <v>0</v>
      </c>
      <c r="E35" s="20"/>
      <c r="F35" s="20"/>
      <c r="G35" s="20"/>
      <c r="H35" s="20"/>
      <c r="I35" s="12"/>
      <c r="K35" s="106"/>
      <c r="L35" s="108" t="s">
        <v>97</v>
      </c>
      <c r="M35" s="131">
        <f>'EX Sample'!$M$35-C35</f>
        <v>-4.5300000000000011</v>
      </c>
      <c r="N35" s="131">
        <f>'EX Sample'!$N$35-D35</f>
        <v>25.25</v>
      </c>
      <c r="O35" s="85"/>
      <c r="P35" s="85"/>
      <c r="Q35" s="85"/>
      <c r="R35" s="85"/>
      <c r="S35" s="92"/>
    </row>
    <row r="36" spans="1:19" customFormat="1" ht="15.95" customHeight="1">
      <c r="A36" s="24"/>
      <c r="E36" s="20"/>
      <c r="F36" s="20"/>
      <c r="G36" s="7" t="s">
        <v>37</v>
      </c>
      <c r="H36" s="55">
        <f>C35</f>
        <v>29.78</v>
      </c>
      <c r="I36" s="12"/>
      <c r="K36" s="106"/>
      <c r="L36" s="85"/>
      <c r="M36" s="85"/>
      <c r="N36" s="85"/>
      <c r="O36" s="85"/>
      <c r="P36" s="85"/>
      <c r="Q36" s="103" t="s">
        <v>94</v>
      </c>
      <c r="R36" s="131" t="e">
        <f>'EX Sample'!$R$36-H36</f>
        <v>#VALUE!</v>
      </c>
      <c r="S36" s="92"/>
    </row>
    <row r="37" spans="1:1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106"/>
      <c r="L37" s="85"/>
      <c r="M37" s="85"/>
      <c r="N37" s="85"/>
      <c r="O37" s="85"/>
      <c r="P37" s="85"/>
      <c r="Q37" s="109" t="s">
        <v>96</v>
      </c>
      <c r="R37" s="131" t="e">
        <f>'EX Sample'!$R$37-H37</f>
        <v>#VALUE!</v>
      </c>
      <c r="S37" s="92"/>
    </row>
    <row r="38" spans="1:1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11.5</v>
      </c>
      <c r="I38" s="12"/>
      <c r="K38" s="106"/>
      <c r="L38" s="82"/>
      <c r="M38" s="82"/>
      <c r="N38" s="82"/>
      <c r="O38" s="85"/>
      <c r="P38" s="85"/>
      <c r="Q38" s="109" t="s">
        <v>98</v>
      </c>
      <c r="R38" s="131" t="e">
        <f>'EX Sample'!$R$38-H38</f>
        <v>#VALUE!</v>
      </c>
      <c r="S38" s="92"/>
    </row>
    <row r="39" spans="1:1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41.28</v>
      </c>
      <c r="I39" s="12"/>
      <c r="K39" s="106"/>
      <c r="L39" s="85"/>
      <c r="M39" s="85"/>
      <c r="N39" s="85"/>
      <c r="O39" s="85"/>
      <c r="P39" s="85"/>
      <c r="Q39" s="110" t="s">
        <v>104</v>
      </c>
      <c r="R39" s="131" t="e">
        <f>'EX Sample'!$R$39-H39</f>
        <v>#VALUE!</v>
      </c>
      <c r="S39" s="92"/>
    </row>
    <row r="40" spans="1:1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111"/>
      <c r="L40" s="112"/>
      <c r="M40" s="112"/>
      <c r="N40" s="112"/>
      <c r="O40" s="112"/>
      <c r="P40" s="112"/>
      <c r="Q40" s="113"/>
      <c r="R40" s="113"/>
      <c r="S40" s="114"/>
    </row>
    <row r="41" spans="1:19" customFormat="1" ht="9.9499999999999993" customHeight="1" thickTop="1" thickBot="1">
      <c r="K41" s="85"/>
      <c r="L41" s="85"/>
      <c r="M41" s="85"/>
      <c r="N41" s="85"/>
      <c r="O41" s="85"/>
      <c r="P41" s="85"/>
      <c r="Q41" s="85"/>
      <c r="R41" s="85"/>
      <c r="S41" s="85"/>
    </row>
    <row r="42" spans="1:1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86"/>
      <c r="L42" s="87"/>
      <c r="M42" s="87"/>
      <c r="N42" s="87"/>
      <c r="O42" s="87"/>
      <c r="P42" s="87"/>
      <c r="Q42" s="87"/>
      <c r="R42" s="87"/>
      <c r="S42" s="88"/>
    </row>
    <row r="43" spans="1:1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89"/>
      <c r="L43" s="90" t="s">
        <v>105</v>
      </c>
      <c r="M43" s="82"/>
      <c r="N43" s="82"/>
      <c r="O43" s="82"/>
      <c r="P43" s="91"/>
      <c r="Q43" s="82"/>
      <c r="R43" s="82"/>
      <c r="S43" s="92"/>
    </row>
    <row r="44" spans="1:1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93"/>
      <c r="L44" s="94"/>
      <c r="M44" s="95"/>
      <c r="N44" s="95"/>
      <c r="O44" s="95"/>
      <c r="P44" s="95"/>
      <c r="Q44" s="95"/>
      <c r="R44" s="95"/>
      <c r="S44" s="96"/>
    </row>
    <row r="45" spans="1:1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97"/>
      <c r="L45" s="98"/>
      <c r="M45" s="99" t="s">
        <v>84</v>
      </c>
      <c r="N45" s="99" t="s">
        <v>85</v>
      </c>
      <c r="O45" s="100"/>
      <c r="P45" s="101"/>
      <c r="Q45" s="101" t="s">
        <v>86</v>
      </c>
      <c r="R45" s="101" t="s">
        <v>87</v>
      </c>
      <c r="S45" s="102"/>
    </row>
    <row r="46" spans="1:19" customFormat="1" ht="15.95" customHeight="1">
      <c r="A46" s="13"/>
      <c r="B46" s="29" t="s">
        <v>12</v>
      </c>
      <c r="C46" s="61">
        <v>19.010000000000002</v>
      </c>
      <c r="D46" s="62"/>
      <c r="E46" s="20"/>
      <c r="F46" s="7" t="s">
        <v>43</v>
      </c>
      <c r="G46" s="65">
        <v>8</v>
      </c>
      <c r="H46" s="65">
        <v>13</v>
      </c>
      <c r="I46" s="12"/>
      <c r="K46" s="89"/>
      <c r="L46" s="103" t="s">
        <v>106</v>
      </c>
      <c r="M46" s="131">
        <f>'EX Sample'!$M$46-C46</f>
        <v>-2.0100000000000016</v>
      </c>
      <c r="N46" s="131"/>
      <c r="O46" s="85"/>
      <c r="P46" s="103" t="s">
        <v>43</v>
      </c>
      <c r="Q46" s="131" t="e">
        <f>'EX Sample'!$Q$46-G46</f>
        <v>#VALUE!</v>
      </c>
      <c r="R46" s="131">
        <f>'EX Sample'!$R$46-H46</f>
        <v>-13</v>
      </c>
      <c r="S46" s="92"/>
    </row>
    <row r="47" spans="1:19" customFormat="1" ht="15.95" customHeight="1">
      <c r="A47" s="24"/>
      <c r="B47" s="29" t="s">
        <v>13</v>
      </c>
      <c r="C47" s="61">
        <v>19.34</v>
      </c>
      <c r="D47" s="62"/>
      <c r="E47" s="20"/>
      <c r="F47" s="7" t="s">
        <v>44</v>
      </c>
      <c r="G47" s="65">
        <v>10</v>
      </c>
      <c r="H47" s="65">
        <v>13</v>
      </c>
      <c r="I47" s="12"/>
      <c r="K47" s="106"/>
      <c r="L47" s="103" t="s">
        <v>107</v>
      </c>
      <c r="M47" s="131">
        <f>'EX Sample'!$M$47-C47</f>
        <v>-0.33999999999999986</v>
      </c>
      <c r="N47" s="131"/>
      <c r="O47" s="85"/>
      <c r="P47" s="103" t="s">
        <v>44</v>
      </c>
      <c r="Q47" s="131" t="e">
        <f>'EX Sample'!$Q$47-G47</f>
        <v>#VALUE!</v>
      </c>
      <c r="R47" s="131">
        <f>'EX Sample'!$R$47-H47</f>
        <v>-13</v>
      </c>
      <c r="S47" s="92"/>
    </row>
    <row r="48" spans="1:19" customFormat="1" ht="15.95" customHeight="1" thickBot="1">
      <c r="A48" s="24"/>
      <c r="B48" s="29" t="s">
        <v>14</v>
      </c>
      <c r="C48" s="61">
        <v>7.26</v>
      </c>
      <c r="D48" s="62"/>
      <c r="E48" s="20"/>
      <c r="F48" s="7" t="s">
        <v>45</v>
      </c>
      <c r="G48" s="65">
        <v>10</v>
      </c>
      <c r="H48" s="66">
        <v>9</v>
      </c>
      <c r="I48" s="12"/>
      <c r="K48" s="106"/>
      <c r="L48" s="103" t="s">
        <v>108</v>
      </c>
      <c r="M48" s="131">
        <f>'EX Sample'!$M$48-C48</f>
        <v>-0.25999999999999979</v>
      </c>
      <c r="N48" s="131"/>
      <c r="O48" s="85"/>
      <c r="P48" s="103" t="s">
        <v>45</v>
      </c>
      <c r="Q48" s="131" t="e">
        <f>'EX Sample'!$Q$48-G48</f>
        <v>#VALUE!</v>
      </c>
      <c r="R48" s="131">
        <f>'EX Sample'!$R$48-H48</f>
        <v>-9</v>
      </c>
      <c r="S48" s="92"/>
    </row>
    <row r="49" spans="1:20" customFormat="1" ht="15.95" customHeight="1" thickBot="1">
      <c r="A49" s="24"/>
      <c r="B49" s="6" t="s">
        <v>35</v>
      </c>
      <c r="C49" s="57">
        <f>SUM(C46:C48)</f>
        <v>45.61</v>
      </c>
      <c r="D49" s="58">
        <f>SUM(D46:D48)</f>
        <v>0</v>
      </c>
      <c r="E49" s="20"/>
      <c r="F49" s="20"/>
      <c r="G49" s="6" t="s">
        <v>46</v>
      </c>
      <c r="H49" s="58">
        <f>SUM(H46:H48)</f>
        <v>35</v>
      </c>
      <c r="I49" s="12"/>
      <c r="K49" s="106"/>
      <c r="L49" s="108" t="s">
        <v>97</v>
      </c>
      <c r="M49" s="131">
        <f>'EX Sample'!$M$49-C49</f>
        <v>-2.6099999999999994</v>
      </c>
      <c r="N49" s="131">
        <f>D49-'EX Sample'!$N$49</f>
        <v>-43</v>
      </c>
      <c r="O49" s="85"/>
      <c r="P49" s="85"/>
      <c r="Q49" s="108" t="s">
        <v>46</v>
      </c>
      <c r="R49" s="131" t="e">
        <f>'EX Sample'!$R$49-H49</f>
        <v>#VALUE!</v>
      </c>
      <c r="S49" s="92"/>
      <c r="T49" t="s">
        <v>120</v>
      </c>
    </row>
    <row r="50" spans="1:20" customFormat="1" ht="15.95" customHeight="1">
      <c r="A50" s="24"/>
      <c r="E50" s="20"/>
      <c r="F50" s="20"/>
      <c r="G50" s="20"/>
      <c r="H50" s="20"/>
      <c r="I50" s="12"/>
      <c r="K50" s="106"/>
      <c r="L50" s="85"/>
      <c r="M50" s="85"/>
      <c r="N50" s="85"/>
      <c r="O50" s="85"/>
      <c r="P50" s="85"/>
      <c r="Q50" s="85"/>
      <c r="R50" s="85"/>
      <c r="S50" s="92"/>
      <c r="T50" s="135">
        <f>C49+C35+C23</f>
        <v>109.53</v>
      </c>
    </row>
    <row r="51" spans="1:20" customFormat="1" ht="15.95" customHeight="1" thickBot="1">
      <c r="A51" s="24"/>
      <c r="E51" s="20"/>
      <c r="F51" s="20"/>
      <c r="G51" s="7" t="s">
        <v>37</v>
      </c>
      <c r="H51" s="55">
        <f>C49</f>
        <v>45.61</v>
      </c>
      <c r="I51" s="12"/>
      <c r="K51" s="106"/>
      <c r="L51" s="85"/>
      <c r="M51" s="85"/>
      <c r="N51" s="85"/>
      <c r="O51" s="85"/>
      <c r="P51" s="85"/>
      <c r="Q51" s="103" t="s">
        <v>94</v>
      </c>
      <c r="R51" s="131" t="e">
        <f>'EX Sample'!$R$51-H51</f>
        <v>#VALUE!</v>
      </c>
      <c r="S51" s="92"/>
    </row>
    <row r="52" spans="1:20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116"/>
      <c r="L52" s="87"/>
      <c r="M52" s="117" t="s">
        <v>109</v>
      </c>
      <c r="N52" s="118" t="s">
        <v>110</v>
      </c>
      <c r="O52" s="85"/>
      <c r="P52" s="85"/>
      <c r="Q52" s="109" t="s">
        <v>96</v>
      </c>
      <c r="R52" s="131" t="e">
        <f>'EX Sample'!$R$52-H52</f>
        <v>#VALUE!</v>
      </c>
      <c r="S52" s="92"/>
      <c r="T52" t="s">
        <v>119</v>
      </c>
    </row>
    <row r="53" spans="1:20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17.5</v>
      </c>
      <c r="I53" s="12"/>
      <c r="K53" s="106"/>
      <c r="L53" s="119" t="s">
        <v>109</v>
      </c>
      <c r="M53" s="120" t="s">
        <v>111</v>
      </c>
      <c r="N53" s="121" t="s">
        <v>112</v>
      </c>
      <c r="O53" s="85"/>
      <c r="P53" s="85"/>
      <c r="Q53" s="109" t="s">
        <v>98</v>
      </c>
      <c r="R53" s="131" t="e">
        <f>'EX Sample'!$R$53-H53</f>
        <v>#VALUE!</v>
      </c>
      <c r="S53" s="92"/>
      <c r="T53" s="145">
        <f>H49+H34+H19</f>
        <v>75</v>
      </c>
    </row>
    <row r="54" spans="1:20" customFormat="1" ht="15.95" customHeight="1" thickBot="1">
      <c r="A54" s="24"/>
      <c r="B54" s="38" t="s">
        <v>21</v>
      </c>
      <c r="C54" s="60">
        <f>H24+H39+H54</f>
        <v>147.03</v>
      </c>
      <c r="D54" s="144" t="s">
        <v>71</v>
      </c>
      <c r="E54" s="20"/>
      <c r="F54" s="8"/>
      <c r="G54" s="30" t="s">
        <v>16</v>
      </c>
      <c r="H54" s="57">
        <f>SUM(H51:H53)</f>
        <v>63.11</v>
      </c>
      <c r="I54" s="12"/>
      <c r="K54" s="106"/>
      <c r="L54" s="119" t="s">
        <v>113</v>
      </c>
      <c r="M54" s="122" t="e">
        <f>R24+R39+R54</f>
        <v>#VALUE!</v>
      </c>
      <c r="N54" s="123" t="str">
        <f>IF(SCOR&lt;=N74,"MA",IF(SCOR&lt;=N75,"EX",IF(SCOR&lt;=N76,"SS",IF(SCOR&lt;=N77,"MM","NV"))))</f>
        <v>MA</v>
      </c>
      <c r="O54" s="85"/>
      <c r="P54" s="85"/>
      <c r="Q54" s="110" t="s">
        <v>114</v>
      </c>
      <c r="R54" s="131" t="e">
        <f>'EX Sample'!$R$54-H54</f>
        <v>#VALUE!</v>
      </c>
      <c r="S54" s="92"/>
    </row>
    <row r="55" spans="1:20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111"/>
      <c r="L55" s="112"/>
      <c r="M55" s="112"/>
      <c r="N55" s="114"/>
      <c r="O55" s="112"/>
      <c r="P55" s="112"/>
      <c r="Q55" s="113"/>
      <c r="R55" s="113"/>
      <c r="S55" s="114"/>
    </row>
    <row r="56" spans="1:20" customFormat="1" ht="13.5" thickTop="1"/>
    <row r="57" spans="1:20" customFormat="1" ht="14.1" customHeight="1"/>
    <row r="58" spans="1:20" customFormat="1" ht="12.75"/>
    <row r="59" spans="1:20" customFormat="1" ht="15.95" customHeight="1"/>
    <row r="60" spans="1:20" customFormat="1" ht="15.95" customHeight="1"/>
    <row r="61" spans="1:20" customFormat="1" ht="15.95" customHeight="1"/>
    <row r="62" spans="1:20" customFormat="1" ht="15.95" customHeight="1"/>
    <row r="63" spans="1:20" customFormat="1" ht="15.95" customHeight="1" thickBot="1"/>
    <row r="64" spans="1:20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7" right="0.7" top="0.23" bottom="0.28999999999999998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91"/>
  <sheetViews>
    <sheetView workbookViewId="0">
      <selection sqref="A1:XFD1048576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0" width="10.75" style="1"/>
    <col min="11" max="11" width="2.75" style="1" customWidth="1"/>
    <col min="12" max="12" width="16" style="1" customWidth="1"/>
    <col min="13" max="18" width="10.75" style="1"/>
    <col min="19" max="19" width="2.5" style="1" customWidth="1"/>
    <col min="20" max="16384" width="10.75" style="1"/>
  </cols>
  <sheetData>
    <row r="1" spans="1:20" ht="15">
      <c r="B1" s="2" t="s">
        <v>42</v>
      </c>
      <c r="C1" s="2"/>
      <c r="D1" s="2"/>
      <c r="E1" s="2"/>
      <c r="F1" s="2"/>
      <c r="G1" s="2"/>
      <c r="H1" s="2"/>
      <c r="I1" s="2"/>
      <c r="L1" s="2" t="s">
        <v>42</v>
      </c>
      <c r="M1" s="2"/>
      <c r="N1" s="2"/>
      <c r="O1" s="2"/>
      <c r="P1" s="2"/>
      <c r="Q1" s="2"/>
      <c r="R1" s="2"/>
      <c r="S1" s="2"/>
      <c r="T1" s="2"/>
    </row>
    <row r="2" spans="1:20" ht="15">
      <c r="B2" s="2" t="s">
        <v>52</v>
      </c>
      <c r="C2" s="2"/>
      <c r="D2" s="2"/>
      <c r="E2" s="2"/>
      <c r="F2" s="2"/>
      <c r="G2" s="2"/>
      <c r="H2" s="2"/>
      <c r="I2" s="2"/>
      <c r="L2" s="2" t="s">
        <v>52</v>
      </c>
      <c r="M2" s="2"/>
      <c r="N2" s="2"/>
      <c r="O2" s="2"/>
      <c r="P2" s="2"/>
      <c r="Q2" s="2"/>
      <c r="R2" s="2"/>
      <c r="S2" s="2"/>
      <c r="T2" s="2"/>
    </row>
    <row r="3" spans="1:20" ht="6" customHeight="1">
      <c r="B3" s="2"/>
      <c r="C3" s="2"/>
      <c r="D3" s="2"/>
      <c r="E3" s="2"/>
      <c r="F3" s="2"/>
      <c r="G3" s="2"/>
      <c r="H3" s="2"/>
      <c r="I3" s="2"/>
      <c r="L3" s="2"/>
      <c r="M3" s="2"/>
      <c r="N3" s="2"/>
      <c r="O3" s="2"/>
      <c r="P3" s="2"/>
      <c r="Q3" s="2"/>
      <c r="R3" s="2"/>
      <c r="S3" s="2"/>
      <c r="T3" s="2"/>
    </row>
    <row r="4" spans="1:20" ht="15.95" customHeight="1">
      <c r="B4" s="31" t="s">
        <v>51</v>
      </c>
      <c r="C4" s="73"/>
      <c r="D4" s="74"/>
      <c r="E4" s="74"/>
      <c r="G4" s="75" t="s">
        <v>3</v>
      </c>
      <c r="H4" s="73"/>
      <c r="L4" s="31" t="s">
        <v>51</v>
      </c>
      <c r="M4" s="73"/>
      <c r="N4" s="74"/>
      <c r="O4" s="74"/>
      <c r="P4" s="74"/>
      <c r="R4" s="75" t="s">
        <v>3</v>
      </c>
      <c r="S4" s="73"/>
    </row>
    <row r="5" spans="1:20" ht="15.95" customHeight="1">
      <c r="B5" s="31" t="s">
        <v>47</v>
      </c>
      <c r="C5" s="73"/>
      <c r="D5" s="74"/>
      <c r="E5" s="74"/>
      <c r="F5" s="3"/>
      <c r="G5"/>
      <c r="H5"/>
      <c r="L5" s="31" t="s">
        <v>47</v>
      </c>
      <c r="M5" s="73"/>
      <c r="N5" s="74"/>
      <c r="O5" s="74"/>
      <c r="P5" s="74"/>
      <c r="Q5" s="3"/>
      <c r="R5"/>
      <c r="S5"/>
    </row>
    <row r="6" spans="1:20" ht="15.95" customHeight="1">
      <c r="B6" s="31" t="s">
        <v>48</v>
      </c>
      <c r="C6" s="73"/>
      <c r="D6" s="74"/>
      <c r="E6" s="74"/>
      <c r="F6" s="3"/>
      <c r="G6"/>
      <c r="H6"/>
      <c r="L6" s="31" t="s">
        <v>48</v>
      </c>
      <c r="M6" s="73"/>
      <c r="N6" s="74"/>
      <c r="O6" s="74"/>
      <c r="P6" s="74"/>
      <c r="Q6" s="3"/>
      <c r="R6"/>
      <c r="S6"/>
    </row>
    <row r="7" spans="1:20" ht="15.95" customHeight="1">
      <c r="B7" s="31" t="s">
        <v>49</v>
      </c>
      <c r="C7" s="73"/>
      <c r="D7" s="74"/>
      <c r="E7" s="74"/>
      <c r="F7" s="32"/>
      <c r="G7"/>
      <c r="H7"/>
      <c r="L7" s="31" t="s">
        <v>49</v>
      </c>
      <c r="M7" s="73"/>
      <c r="N7" s="74"/>
      <c r="O7" s="74"/>
      <c r="P7" s="74"/>
      <c r="Q7" s="32"/>
      <c r="R7"/>
      <c r="S7"/>
    </row>
    <row r="8" spans="1:20" ht="15.95" customHeight="1">
      <c r="B8" s="31" t="s">
        <v>50</v>
      </c>
      <c r="C8" s="73"/>
      <c r="D8" s="74"/>
      <c r="E8" s="74"/>
      <c r="F8" s="32"/>
      <c r="G8"/>
      <c r="H8"/>
      <c r="L8" s="31" t="s">
        <v>50</v>
      </c>
      <c r="M8" s="73"/>
      <c r="N8" s="74"/>
      <c r="O8" s="74"/>
      <c r="P8" s="74"/>
      <c r="Q8" s="32"/>
      <c r="R8"/>
      <c r="S8"/>
    </row>
    <row r="9" spans="1:20" ht="3.95" customHeight="1" thickBot="1">
      <c r="B9" s="31"/>
      <c r="C9" s="3"/>
      <c r="D9" s="3"/>
      <c r="E9" s="3"/>
      <c r="F9" s="32"/>
      <c r="G9"/>
      <c r="H9"/>
      <c r="L9" s="31"/>
      <c r="M9" s="3"/>
      <c r="N9" s="3"/>
      <c r="O9" s="3"/>
      <c r="P9" s="3"/>
      <c r="Q9" s="32"/>
      <c r="R9"/>
      <c r="S9"/>
    </row>
    <row r="10" spans="1:20" ht="18" customHeight="1" thickBot="1">
      <c r="B10" s="31" t="s">
        <v>1</v>
      </c>
      <c r="C10" s="72"/>
      <c r="D10" s="71" t="s">
        <v>0</v>
      </c>
      <c r="F10" s="31" t="s">
        <v>17</v>
      </c>
      <c r="G10" s="76"/>
      <c r="H10" s="20"/>
      <c r="L10" s="31" t="s">
        <v>1</v>
      </c>
      <c r="M10" s="72"/>
      <c r="N10" s="71" t="s">
        <v>0</v>
      </c>
      <c r="O10" s="71"/>
      <c r="Q10" s="31" t="s">
        <v>17</v>
      </c>
      <c r="R10" s="76"/>
      <c r="S10" s="20"/>
    </row>
    <row r="11" spans="1:20" ht="9.9499999999999993" customHeight="1" thickBot="1">
      <c r="F11"/>
      <c r="G11"/>
      <c r="H11"/>
      <c r="Q11"/>
      <c r="R11"/>
      <c r="S11"/>
    </row>
    <row r="12" spans="1:20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22"/>
      <c r="L12" s="10"/>
      <c r="M12" s="10"/>
      <c r="N12" s="10"/>
      <c r="O12" s="10"/>
      <c r="P12" s="10"/>
      <c r="Q12" s="10"/>
      <c r="R12" s="10"/>
      <c r="S12" s="10"/>
      <c r="T12" s="11"/>
    </row>
    <row r="13" spans="1:20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13"/>
      <c r="L13" s="18" t="s">
        <v>53</v>
      </c>
      <c r="M13" s="3"/>
      <c r="N13" s="3"/>
      <c r="O13" s="3"/>
      <c r="P13" s="3"/>
      <c r="Q13" s="19"/>
      <c r="R13" s="3"/>
      <c r="S13" s="3"/>
      <c r="T13" s="12"/>
    </row>
    <row r="14" spans="1:20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23"/>
      <c r="L14" s="16"/>
      <c r="M14" s="14"/>
      <c r="N14" s="14"/>
      <c r="O14" s="14"/>
      <c r="P14" s="14"/>
      <c r="Q14" s="14"/>
      <c r="R14" s="14"/>
      <c r="S14" s="14"/>
      <c r="T14" s="15"/>
    </row>
    <row r="15" spans="1:20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39"/>
      <c r="L15" s="40"/>
      <c r="M15" s="41" t="s">
        <v>31</v>
      </c>
      <c r="N15" s="41" t="s">
        <v>116</v>
      </c>
      <c r="O15" s="142" t="s">
        <v>117</v>
      </c>
      <c r="P15" s="42"/>
      <c r="Q15" s="4"/>
      <c r="R15" s="4" t="s">
        <v>34</v>
      </c>
      <c r="S15" s="4" t="s">
        <v>33</v>
      </c>
      <c r="T15" s="43"/>
    </row>
    <row r="16" spans="1:20" ht="15.95" customHeight="1">
      <c r="A16" s="13"/>
      <c r="B16" s="29" t="s">
        <v>24</v>
      </c>
      <c r="C16" s="61"/>
      <c r="D16" s="62"/>
      <c r="E16" s="20"/>
      <c r="F16" s="7" t="s">
        <v>43</v>
      </c>
      <c r="G16" s="65"/>
      <c r="H16" s="65"/>
      <c r="I16" s="12"/>
      <c r="K16" s="13"/>
      <c r="L16" s="29" t="s">
        <v>24</v>
      </c>
      <c r="M16" s="61">
        <v>2.75</v>
      </c>
      <c r="N16" s="132">
        <f>M16-C16</f>
        <v>2.75</v>
      </c>
      <c r="O16" s="140" t="e">
        <f>N16/C16</f>
        <v>#DIV/0!</v>
      </c>
      <c r="P16" s="20"/>
      <c r="Q16" s="7" t="s">
        <v>43</v>
      </c>
      <c r="R16" s="65"/>
      <c r="S16" s="65"/>
      <c r="T16" s="12"/>
    </row>
    <row r="17" spans="1:20" s="8" customFormat="1" ht="15.95" customHeight="1">
      <c r="A17" s="24"/>
      <c r="B17" s="29" t="s">
        <v>25</v>
      </c>
      <c r="C17" s="61"/>
      <c r="D17" s="62"/>
      <c r="E17" s="20"/>
      <c r="F17" s="7" t="s">
        <v>44</v>
      </c>
      <c r="G17" s="65"/>
      <c r="H17" s="65"/>
      <c r="I17" s="12"/>
      <c r="K17" s="24"/>
      <c r="L17" s="29" t="s">
        <v>25</v>
      </c>
      <c r="M17" s="61">
        <v>2.75</v>
      </c>
      <c r="N17" s="132">
        <f t="shared" ref="N17:N22" si="0">M17-C17</f>
        <v>2.75</v>
      </c>
      <c r="O17" s="140" t="e">
        <f t="shared" ref="O17:O23" si="1">N17/C17</f>
        <v>#DIV/0!</v>
      </c>
      <c r="P17" s="20"/>
      <c r="Q17" s="7" t="s">
        <v>44</v>
      </c>
      <c r="R17" s="65"/>
      <c r="S17" s="65"/>
      <c r="T17" s="12"/>
    </row>
    <row r="18" spans="1:20" s="8" customFormat="1" ht="15.95" customHeight="1" thickBot="1">
      <c r="A18" s="24"/>
      <c r="B18" s="29" t="s">
        <v>26</v>
      </c>
      <c r="C18" s="61"/>
      <c r="D18" s="62"/>
      <c r="E18" s="20"/>
      <c r="F18" s="7" t="s">
        <v>45</v>
      </c>
      <c r="G18" s="65"/>
      <c r="H18" s="66"/>
      <c r="I18" s="12"/>
      <c r="K18" s="24"/>
      <c r="L18" s="29" t="s">
        <v>26</v>
      </c>
      <c r="M18" s="61">
        <v>2.75</v>
      </c>
      <c r="N18" s="132">
        <f t="shared" si="0"/>
        <v>2.75</v>
      </c>
      <c r="O18" s="140" t="e">
        <f t="shared" si="1"/>
        <v>#DIV/0!</v>
      </c>
      <c r="P18" s="20"/>
      <c r="Q18" s="7" t="s">
        <v>45</v>
      </c>
      <c r="R18" s="65"/>
      <c r="S18" s="66"/>
      <c r="T18" s="12"/>
    </row>
    <row r="19" spans="1:20" s="8" customFormat="1" ht="15.95" customHeight="1" thickBot="1">
      <c r="A19" s="24"/>
      <c r="B19" s="29" t="s">
        <v>27</v>
      </c>
      <c r="C19" s="61"/>
      <c r="D19" s="62"/>
      <c r="E19" s="20"/>
      <c r="F19" s="20"/>
      <c r="G19" s="6" t="s">
        <v>46</v>
      </c>
      <c r="H19" s="58">
        <f>SUM(H16:H18)</f>
        <v>0</v>
      </c>
      <c r="I19" s="12"/>
      <c r="K19" s="24"/>
      <c r="L19" s="29" t="s">
        <v>27</v>
      </c>
      <c r="M19" s="61">
        <v>6.5</v>
      </c>
      <c r="N19" s="132">
        <f t="shared" si="0"/>
        <v>6.5</v>
      </c>
      <c r="O19" s="140" t="e">
        <f t="shared" si="1"/>
        <v>#DIV/0!</v>
      </c>
      <c r="P19" s="20"/>
      <c r="Q19" s="20"/>
      <c r="R19" s="6" t="s">
        <v>46</v>
      </c>
      <c r="S19" s="58">
        <v>2</v>
      </c>
      <c r="T19" s="12"/>
    </row>
    <row r="20" spans="1:20" s="8" customFormat="1" ht="15.95" customHeight="1">
      <c r="A20" s="24"/>
      <c r="B20" s="29" t="s">
        <v>28</v>
      </c>
      <c r="C20" s="61"/>
      <c r="D20" s="62"/>
      <c r="E20" s="20"/>
      <c r="F20" s="20"/>
      <c r="G20" s="20"/>
      <c r="H20" s="41"/>
      <c r="I20" s="12"/>
      <c r="K20" s="24"/>
      <c r="L20" s="29" t="s">
        <v>28</v>
      </c>
      <c r="M20" s="61">
        <v>3.5</v>
      </c>
      <c r="N20" s="132">
        <f t="shared" si="0"/>
        <v>3.5</v>
      </c>
      <c r="O20" s="140" t="e">
        <f t="shared" si="1"/>
        <v>#DIV/0!</v>
      </c>
      <c r="P20" s="20"/>
      <c r="Q20" s="20"/>
      <c r="R20" s="20"/>
      <c r="S20" s="41"/>
      <c r="T20" s="12"/>
    </row>
    <row r="21" spans="1:20" s="8" customFormat="1" ht="15.95" customHeight="1">
      <c r="A21" s="24"/>
      <c r="B21" s="29" t="s">
        <v>29</v>
      </c>
      <c r="C21" s="61"/>
      <c r="D21" s="62"/>
      <c r="E21" s="20"/>
      <c r="F21" s="20"/>
      <c r="G21" s="7" t="s">
        <v>37</v>
      </c>
      <c r="H21" s="55">
        <f>C23</f>
        <v>0</v>
      </c>
      <c r="I21" s="12"/>
      <c r="K21" s="24"/>
      <c r="L21" s="29" t="s">
        <v>29</v>
      </c>
      <c r="M21" s="61">
        <v>6.9</v>
      </c>
      <c r="N21" s="132">
        <f t="shared" si="0"/>
        <v>6.9</v>
      </c>
      <c r="O21" s="140" t="e">
        <f t="shared" si="1"/>
        <v>#DIV/0!</v>
      </c>
      <c r="P21" s="20"/>
      <c r="Q21" s="20"/>
      <c r="R21" s="7" t="s">
        <v>37</v>
      </c>
      <c r="S21" s="55">
        <f>M23</f>
        <v>30.15</v>
      </c>
      <c r="T21" s="12"/>
    </row>
    <row r="22" spans="1:20" s="8" customFormat="1" ht="15.95" customHeight="1" thickBot="1">
      <c r="A22" s="24"/>
      <c r="B22" s="29" t="s">
        <v>30</v>
      </c>
      <c r="C22" s="63"/>
      <c r="D22" s="64"/>
      <c r="E22" s="20"/>
      <c r="G22" s="17" t="s">
        <v>18</v>
      </c>
      <c r="H22" s="55">
        <f>D23*3</f>
        <v>0</v>
      </c>
      <c r="I22" s="12"/>
      <c r="K22" s="24"/>
      <c r="L22" s="29" t="s">
        <v>30</v>
      </c>
      <c r="M22" s="63">
        <v>5</v>
      </c>
      <c r="N22" s="133">
        <f t="shared" si="0"/>
        <v>5</v>
      </c>
      <c r="O22" s="140" t="e">
        <f t="shared" si="1"/>
        <v>#DIV/0!</v>
      </c>
      <c r="P22" s="20"/>
      <c r="R22" s="17" t="s">
        <v>18</v>
      </c>
      <c r="S22" s="55">
        <f>N23*3</f>
        <v>90.449999999999989</v>
      </c>
      <c r="T22" s="12"/>
    </row>
    <row r="23" spans="1:20" s="8" customFormat="1" ht="15.95" customHeight="1" thickBot="1">
      <c r="A23" s="24"/>
      <c r="B23" s="6" t="s">
        <v>35</v>
      </c>
      <c r="C23" s="57">
        <f>SUM(C16:C22)</f>
        <v>0</v>
      </c>
      <c r="D23" s="58">
        <f>SUM(D16:D22)</f>
        <v>0</v>
      </c>
      <c r="E23" s="20"/>
      <c r="G23" s="17" t="s">
        <v>19</v>
      </c>
      <c r="H23" s="56">
        <f>H19/2</f>
        <v>0</v>
      </c>
      <c r="I23" s="12"/>
      <c r="K23" s="24"/>
      <c r="L23" s="6" t="s">
        <v>35</v>
      </c>
      <c r="M23" s="57">
        <f>SUM(M16:M22)</f>
        <v>30.15</v>
      </c>
      <c r="N23" s="134">
        <f>SUM(N16:N22)</f>
        <v>30.15</v>
      </c>
      <c r="O23" s="140" t="e">
        <f t="shared" si="1"/>
        <v>#DIV/0!</v>
      </c>
      <c r="P23" s="20"/>
      <c r="R23" s="17" t="s">
        <v>19</v>
      </c>
      <c r="S23" s="56">
        <f>S19/2</f>
        <v>1</v>
      </c>
      <c r="T23" s="12"/>
    </row>
    <row r="24" spans="1:20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0</v>
      </c>
      <c r="I24" s="12"/>
      <c r="K24" s="24"/>
      <c r="M24" s="20"/>
      <c r="N24" s="20"/>
      <c r="O24" s="20"/>
      <c r="P24" s="20"/>
      <c r="R24" s="30" t="s">
        <v>36</v>
      </c>
      <c r="S24" s="57">
        <f>SUM(S21:S23)</f>
        <v>121.6</v>
      </c>
      <c r="T24" s="12"/>
    </row>
    <row r="25" spans="1:20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25"/>
      <c r="L25" s="26"/>
      <c r="M25" s="26"/>
      <c r="N25" s="26"/>
      <c r="O25" s="26"/>
      <c r="P25" s="26"/>
      <c r="Q25" s="26"/>
      <c r="R25" s="27"/>
      <c r="S25" s="27"/>
      <c r="T25" s="28"/>
    </row>
    <row r="26" spans="1:20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22"/>
      <c r="L27" s="10"/>
      <c r="M27" s="10"/>
      <c r="N27" s="10"/>
      <c r="O27" s="10"/>
      <c r="P27" s="10"/>
      <c r="Q27" s="10"/>
      <c r="R27" s="10"/>
      <c r="S27" s="10"/>
      <c r="T27" s="11"/>
    </row>
    <row r="28" spans="1:20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13"/>
      <c r="L28" s="18" t="s">
        <v>38</v>
      </c>
      <c r="M28" s="3"/>
      <c r="N28" s="3"/>
      <c r="O28" s="3"/>
      <c r="P28" s="3"/>
      <c r="Q28" s="19"/>
      <c r="R28" s="3"/>
      <c r="S28" s="3"/>
      <c r="T28" s="12"/>
    </row>
    <row r="29" spans="1:20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23"/>
      <c r="L29" s="16"/>
      <c r="M29" s="14"/>
      <c r="N29" s="14"/>
      <c r="O29" s="14"/>
      <c r="P29" s="14"/>
      <c r="Q29" s="14"/>
      <c r="R29" s="14"/>
      <c r="S29" s="14"/>
      <c r="T29" s="15"/>
    </row>
    <row r="30" spans="1:20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39"/>
      <c r="L30" s="40"/>
      <c r="M30" s="41" t="s">
        <v>31</v>
      </c>
      <c r="N30" s="41" t="s">
        <v>116</v>
      </c>
      <c r="O30" s="41"/>
      <c r="P30" s="42"/>
      <c r="Q30" s="4"/>
      <c r="R30" s="4" t="s">
        <v>34</v>
      </c>
      <c r="S30" s="4" t="s">
        <v>33</v>
      </c>
      <c r="T30" s="43"/>
    </row>
    <row r="31" spans="1:20" customFormat="1" ht="15.95" customHeight="1">
      <c r="A31" s="13"/>
      <c r="B31" s="29" t="s">
        <v>39</v>
      </c>
      <c r="C31" s="61"/>
      <c r="D31" s="62"/>
      <c r="E31" s="20"/>
      <c r="F31" s="7" t="s">
        <v>43</v>
      </c>
      <c r="G31" s="65"/>
      <c r="H31" s="65"/>
      <c r="I31" s="12"/>
      <c r="K31" s="13"/>
      <c r="L31" s="29" t="s">
        <v>39</v>
      </c>
      <c r="M31" s="61">
        <v>5</v>
      </c>
      <c r="N31" s="132">
        <f>M31-C31</f>
        <v>5</v>
      </c>
      <c r="O31" s="140" t="e">
        <f>N31/C31</f>
        <v>#DIV/0!</v>
      </c>
      <c r="P31" s="20"/>
      <c r="Q31" s="7" t="s">
        <v>43</v>
      </c>
      <c r="R31" s="65"/>
      <c r="S31" s="65"/>
      <c r="T31" s="12"/>
    </row>
    <row r="32" spans="1:20" customFormat="1" ht="15.95" customHeight="1">
      <c r="A32" s="24"/>
      <c r="B32" s="29" t="s">
        <v>40</v>
      </c>
      <c r="C32" s="61"/>
      <c r="D32" s="62"/>
      <c r="E32" s="20"/>
      <c r="F32" s="7" t="s">
        <v>44</v>
      </c>
      <c r="G32" s="65"/>
      <c r="H32" s="65"/>
      <c r="I32" s="12"/>
      <c r="K32" s="24"/>
      <c r="L32" s="29" t="s">
        <v>40</v>
      </c>
      <c r="M32" s="61">
        <v>4</v>
      </c>
      <c r="N32" s="132">
        <f>M32-C32</f>
        <v>4</v>
      </c>
      <c r="O32" s="140" t="e">
        <f>N32/C32</f>
        <v>#DIV/0!</v>
      </c>
      <c r="P32" s="20"/>
      <c r="Q32" s="7" t="s">
        <v>44</v>
      </c>
      <c r="R32" s="65"/>
      <c r="S32" s="65"/>
      <c r="T32" s="12"/>
    </row>
    <row r="33" spans="1:20" customFormat="1" ht="15.95" customHeight="1" thickBot="1">
      <c r="A33" s="24"/>
      <c r="B33" s="29" t="s">
        <v>41</v>
      </c>
      <c r="C33" s="61"/>
      <c r="D33" s="62"/>
      <c r="E33" s="20"/>
      <c r="F33" s="7" t="s">
        <v>45</v>
      </c>
      <c r="G33" s="65"/>
      <c r="H33" s="66"/>
      <c r="I33" s="12"/>
      <c r="K33" s="24"/>
      <c r="L33" s="29" t="s">
        <v>41</v>
      </c>
      <c r="M33" s="61">
        <v>10</v>
      </c>
      <c r="N33" s="132">
        <f>M33-C33</f>
        <v>10</v>
      </c>
      <c r="O33" s="140" t="e">
        <f>N33/C33</f>
        <v>#DIV/0!</v>
      </c>
      <c r="P33" s="20"/>
      <c r="Q33" s="7" t="s">
        <v>45</v>
      </c>
      <c r="R33" s="65"/>
      <c r="S33" s="66"/>
      <c r="T33" s="12"/>
    </row>
    <row r="34" spans="1:20" customFormat="1" ht="15.95" customHeight="1" thickBot="1">
      <c r="A34" s="24"/>
      <c r="B34" s="29" t="s">
        <v>27</v>
      </c>
      <c r="C34" s="61"/>
      <c r="D34" s="62"/>
      <c r="E34" s="20"/>
      <c r="F34" s="20"/>
      <c r="G34" s="6" t="s">
        <v>46</v>
      </c>
      <c r="H34" s="58">
        <f>SUM(H31:H33)</f>
        <v>0</v>
      </c>
      <c r="I34" s="12"/>
      <c r="K34" s="24"/>
      <c r="L34" s="29" t="s">
        <v>27</v>
      </c>
      <c r="M34" s="61">
        <v>6.25</v>
      </c>
      <c r="N34" s="132">
        <f>M34-C34</f>
        <v>6.25</v>
      </c>
      <c r="O34" s="140" t="e">
        <f>N34/C34</f>
        <v>#DIV/0!</v>
      </c>
      <c r="P34" s="20"/>
      <c r="Q34" s="20"/>
      <c r="R34" s="6" t="s">
        <v>46</v>
      </c>
      <c r="S34" s="58">
        <v>4</v>
      </c>
      <c r="T34" s="12"/>
    </row>
    <row r="35" spans="1:20" customFormat="1" ht="15.95" customHeight="1" thickBot="1">
      <c r="A35" s="24"/>
      <c r="B35" s="6" t="s">
        <v>35</v>
      </c>
      <c r="C35" s="57">
        <f>SUM(C31:C34)</f>
        <v>0</v>
      </c>
      <c r="D35" s="58">
        <f>SUM(D31:D34)</f>
        <v>0</v>
      </c>
      <c r="E35" s="20"/>
      <c r="F35" s="20"/>
      <c r="G35" s="20"/>
      <c r="H35" s="20"/>
      <c r="I35" s="12"/>
      <c r="K35" s="24"/>
      <c r="L35" s="6" t="s">
        <v>35</v>
      </c>
      <c r="M35" s="57">
        <f>SUM(M31:M34)</f>
        <v>25.25</v>
      </c>
      <c r="N35" s="134">
        <f>M35-C35</f>
        <v>25.25</v>
      </c>
      <c r="O35" s="140" t="e">
        <f>N35/C35</f>
        <v>#DIV/0!</v>
      </c>
      <c r="P35" s="20"/>
      <c r="Q35" s="20"/>
      <c r="R35" s="20"/>
      <c r="S35" s="20"/>
      <c r="T35" s="12"/>
    </row>
    <row r="36" spans="1:20" customFormat="1" ht="15.95" customHeight="1">
      <c r="A36" s="24"/>
      <c r="E36" s="20"/>
      <c r="F36" s="20"/>
      <c r="G36" s="7" t="s">
        <v>37</v>
      </c>
      <c r="H36" s="55">
        <f>C35</f>
        <v>0</v>
      </c>
      <c r="I36" s="12"/>
      <c r="K36" s="24"/>
      <c r="P36" s="20"/>
      <c r="Q36" s="20"/>
      <c r="R36" s="7" t="s">
        <v>37</v>
      </c>
      <c r="S36" s="55">
        <f>M35</f>
        <v>25.25</v>
      </c>
      <c r="T36" s="12"/>
    </row>
    <row r="37" spans="1:20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24"/>
      <c r="P37" s="20"/>
      <c r="Q37" s="8"/>
      <c r="R37" s="17" t="s">
        <v>18</v>
      </c>
      <c r="S37" s="55">
        <f>N35*3</f>
        <v>75.75</v>
      </c>
      <c r="T37" s="12"/>
    </row>
    <row r="38" spans="1:20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0</v>
      </c>
      <c r="I38" s="12"/>
      <c r="K38" s="24"/>
      <c r="L38" s="1"/>
      <c r="M38" s="1"/>
      <c r="N38" s="1"/>
      <c r="O38" s="1"/>
      <c r="P38" s="20"/>
      <c r="Q38" s="8"/>
      <c r="R38" s="17" t="s">
        <v>19</v>
      </c>
      <c r="S38" s="56">
        <f>S34/2</f>
        <v>2</v>
      </c>
      <c r="T38" s="12"/>
    </row>
    <row r="39" spans="1:20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0</v>
      </c>
      <c r="I39" s="12"/>
      <c r="K39" s="24"/>
      <c r="L39" s="8"/>
      <c r="M39" s="20"/>
      <c r="N39" s="20"/>
      <c r="O39" s="20"/>
      <c r="P39" s="20"/>
      <c r="Q39" s="8"/>
      <c r="R39" s="30" t="s">
        <v>15</v>
      </c>
      <c r="S39" s="57">
        <f>SUM(S36:S38)</f>
        <v>103</v>
      </c>
      <c r="T39" s="12"/>
    </row>
    <row r="40" spans="1:20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25"/>
      <c r="L40" s="26"/>
      <c r="M40" s="26"/>
      <c r="N40" s="26"/>
      <c r="O40" s="26"/>
      <c r="P40" s="26"/>
      <c r="Q40" s="26"/>
      <c r="R40" s="27"/>
      <c r="S40" s="27"/>
      <c r="T40" s="28"/>
    </row>
    <row r="41" spans="1:20" customFormat="1" ht="9.9499999999999993" customHeight="1" thickTop="1" thickBot="1"/>
    <row r="42" spans="1:20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22"/>
      <c r="L42" s="10"/>
      <c r="M42" s="10"/>
      <c r="N42" s="10"/>
      <c r="O42" s="10"/>
      <c r="P42" s="10"/>
      <c r="Q42" s="10"/>
      <c r="R42" s="10"/>
      <c r="S42" s="10"/>
      <c r="T42" s="11"/>
    </row>
    <row r="43" spans="1:20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13"/>
      <c r="L43" s="18" t="s">
        <v>11</v>
      </c>
      <c r="M43" s="3"/>
      <c r="N43" s="3"/>
      <c r="O43" s="3"/>
      <c r="P43" s="3"/>
      <c r="Q43" s="19"/>
      <c r="R43" s="3"/>
      <c r="S43" s="3"/>
      <c r="T43" s="12"/>
    </row>
    <row r="44" spans="1:20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23"/>
      <c r="L44" s="16"/>
      <c r="M44" s="14"/>
      <c r="N44" s="14"/>
      <c r="O44" s="14"/>
      <c r="P44" s="14"/>
      <c r="Q44" s="14"/>
      <c r="R44" s="14"/>
      <c r="S44" s="14"/>
      <c r="T44" s="15"/>
    </row>
    <row r="45" spans="1:20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39"/>
      <c r="L45" s="40"/>
      <c r="M45" s="41" t="s">
        <v>31</v>
      </c>
      <c r="N45" s="41" t="s">
        <v>116</v>
      </c>
      <c r="O45" s="41"/>
      <c r="P45" s="42"/>
      <c r="Q45" s="4"/>
      <c r="R45" s="4" t="s">
        <v>34</v>
      </c>
      <c r="S45" s="4" t="s">
        <v>33</v>
      </c>
      <c r="T45" s="43"/>
    </row>
    <row r="46" spans="1:20" customFormat="1" ht="15.95" customHeight="1">
      <c r="A46" s="13"/>
      <c r="B46" s="29" t="s">
        <v>12</v>
      </c>
      <c r="C46" s="61"/>
      <c r="D46" s="62"/>
      <c r="E46" s="20"/>
      <c r="F46" s="7" t="s">
        <v>43</v>
      </c>
      <c r="G46" s="65"/>
      <c r="H46" s="65"/>
      <c r="I46" s="12"/>
      <c r="K46" s="13"/>
      <c r="L46" s="29" t="s">
        <v>12</v>
      </c>
      <c r="M46" s="61">
        <v>17</v>
      </c>
      <c r="N46" s="132">
        <f>M46-C46</f>
        <v>17</v>
      </c>
      <c r="O46" s="140" t="e">
        <f>N46/C46</f>
        <v>#DIV/0!</v>
      </c>
      <c r="P46" s="20"/>
      <c r="Q46" s="7" t="s">
        <v>43</v>
      </c>
      <c r="R46" s="65"/>
      <c r="S46" s="65"/>
      <c r="T46" s="12"/>
    </row>
    <row r="47" spans="1:20" customFormat="1" ht="15.95" customHeight="1">
      <c r="A47" s="24"/>
      <c r="B47" s="29" t="s">
        <v>13</v>
      </c>
      <c r="C47" s="61"/>
      <c r="D47" s="62"/>
      <c r="E47" s="20"/>
      <c r="F47" s="7" t="s">
        <v>44</v>
      </c>
      <c r="G47" s="65"/>
      <c r="H47" s="65"/>
      <c r="I47" s="12"/>
      <c r="K47" s="24"/>
      <c r="L47" s="29" t="s">
        <v>13</v>
      </c>
      <c r="M47" s="61">
        <v>19</v>
      </c>
      <c r="N47" s="132">
        <f>M47-C47</f>
        <v>19</v>
      </c>
      <c r="O47" s="140" t="e">
        <f>N47/C47</f>
        <v>#DIV/0!</v>
      </c>
      <c r="P47" s="20"/>
      <c r="Q47" s="7" t="s">
        <v>44</v>
      </c>
      <c r="R47" s="65"/>
      <c r="S47" s="65"/>
      <c r="T47" s="12"/>
    </row>
    <row r="48" spans="1:20" customFormat="1" ht="15.95" customHeight="1" thickBot="1">
      <c r="A48" s="24"/>
      <c r="B48" s="29" t="s">
        <v>14</v>
      </c>
      <c r="C48" s="61"/>
      <c r="D48" s="62"/>
      <c r="E48" s="20"/>
      <c r="F48" s="7" t="s">
        <v>45</v>
      </c>
      <c r="G48" s="65"/>
      <c r="H48" s="66"/>
      <c r="I48" s="12"/>
      <c r="K48" s="24"/>
      <c r="L48" s="29" t="s">
        <v>14</v>
      </c>
      <c r="M48" s="61">
        <v>7</v>
      </c>
      <c r="N48" s="132">
        <f>M48-C48</f>
        <v>7</v>
      </c>
      <c r="O48" s="140" t="e">
        <f>N48/C48</f>
        <v>#DIV/0!</v>
      </c>
      <c r="P48" s="20"/>
      <c r="Q48" s="7" t="s">
        <v>45</v>
      </c>
      <c r="R48" s="65"/>
      <c r="S48" s="66"/>
      <c r="T48" s="12"/>
    </row>
    <row r="49" spans="1:20" customFormat="1" ht="15.95" customHeight="1" thickBot="1">
      <c r="A49" s="24"/>
      <c r="B49" s="6" t="s">
        <v>35</v>
      </c>
      <c r="C49" s="57">
        <f>SUM(C46:C48)</f>
        <v>0</v>
      </c>
      <c r="D49" s="58">
        <f>SUM(D46:D48)</f>
        <v>0</v>
      </c>
      <c r="E49" s="20"/>
      <c r="F49" s="20"/>
      <c r="G49" s="6" t="s">
        <v>46</v>
      </c>
      <c r="H49" s="58">
        <f>SUM(H46:H48)</f>
        <v>0</v>
      </c>
      <c r="I49" s="12"/>
      <c r="K49" s="24"/>
      <c r="L49" s="6" t="s">
        <v>35</v>
      </c>
      <c r="M49" s="57">
        <f>SUM(M46:M48)</f>
        <v>43</v>
      </c>
      <c r="N49" s="134">
        <f>M49-C49</f>
        <v>43</v>
      </c>
      <c r="O49" s="140" t="e">
        <f>N49/C49</f>
        <v>#DIV/0!</v>
      </c>
      <c r="P49" s="20"/>
      <c r="Q49" s="20"/>
      <c r="R49" s="6" t="s">
        <v>46</v>
      </c>
      <c r="S49" s="58">
        <v>20</v>
      </c>
      <c r="T49" s="12"/>
    </row>
    <row r="50" spans="1:20" customFormat="1" ht="15.95" customHeight="1">
      <c r="A50" s="24"/>
      <c r="C50" s="135">
        <f>C23+C35+C49</f>
        <v>0</v>
      </c>
      <c r="E50" s="20"/>
      <c r="F50" s="20"/>
      <c r="G50" s="20"/>
      <c r="H50" s="20"/>
      <c r="I50" s="12"/>
      <c r="K50" s="24"/>
      <c r="M50" s="135">
        <f>M23+M35+M49</f>
        <v>98.4</v>
      </c>
      <c r="N50" s="136">
        <f>M50-C50</f>
        <v>98.4</v>
      </c>
      <c r="O50" s="140" t="e">
        <f>N50/C50</f>
        <v>#DIV/0!</v>
      </c>
      <c r="P50" s="20"/>
      <c r="Q50" s="20"/>
      <c r="R50" s="20"/>
      <c r="S50" s="20"/>
      <c r="T50" s="12"/>
    </row>
    <row r="51" spans="1:20" customFormat="1" ht="15.95" customHeight="1" thickBot="1">
      <c r="A51" s="24"/>
      <c r="E51" s="20"/>
      <c r="F51" s="20"/>
      <c r="G51" s="7" t="s">
        <v>37</v>
      </c>
      <c r="H51" s="55">
        <f>C49</f>
        <v>0</v>
      </c>
      <c r="I51" s="12"/>
      <c r="K51" s="24"/>
      <c r="P51" s="20"/>
      <c r="Q51" s="20"/>
      <c r="R51" s="7" t="s">
        <v>37</v>
      </c>
      <c r="S51" s="55">
        <f>M49</f>
        <v>43</v>
      </c>
      <c r="T51" s="12"/>
    </row>
    <row r="52" spans="1:20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33"/>
      <c r="L52" s="10"/>
      <c r="M52" s="37" t="s">
        <v>22</v>
      </c>
      <c r="N52" s="35" t="s">
        <v>20</v>
      </c>
      <c r="O52" s="141"/>
      <c r="P52" s="20"/>
      <c r="Q52" s="8"/>
      <c r="R52" s="17" t="s">
        <v>18</v>
      </c>
      <c r="S52" s="55">
        <f>N49*3</f>
        <v>129</v>
      </c>
      <c r="T52" s="12"/>
    </row>
    <row r="53" spans="1:20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0</v>
      </c>
      <c r="I53" s="12"/>
      <c r="K53" s="24"/>
      <c r="L53" s="38" t="s">
        <v>22</v>
      </c>
      <c r="M53" s="36" t="s">
        <v>23</v>
      </c>
      <c r="N53" s="34" t="s">
        <v>2</v>
      </c>
      <c r="O53" s="141"/>
      <c r="P53" s="20"/>
      <c r="Q53" s="8"/>
      <c r="R53" s="17" t="s">
        <v>19</v>
      </c>
      <c r="S53" s="56">
        <f>S49/2</f>
        <v>10</v>
      </c>
      <c r="T53" s="12"/>
    </row>
    <row r="54" spans="1:20" customFormat="1" ht="15.95" customHeight="1" thickBot="1">
      <c r="A54" s="24"/>
      <c r="B54" s="38" t="s">
        <v>21</v>
      </c>
      <c r="C54" s="60">
        <f>H24+H39+H54</f>
        <v>0</v>
      </c>
      <c r="D54" s="59" t="e">
        <f>IF(SCOR&lt;=D74,"MA",IF(SCOR&lt;=D75,"EX",IF(SCOR&lt;=D76,"SS",IF(SCOR&lt;=D77,"MM","NV"))))</f>
        <v>#N/A</v>
      </c>
      <c r="E54" s="20"/>
      <c r="F54" s="8"/>
      <c r="G54" s="30" t="s">
        <v>16</v>
      </c>
      <c r="H54" s="57">
        <f>SUM(H51:H53)</f>
        <v>0</v>
      </c>
      <c r="I54" s="12"/>
      <c r="K54" s="24"/>
      <c r="L54" s="38" t="s">
        <v>21</v>
      </c>
      <c r="M54" s="60">
        <f>S24+S39+S54</f>
        <v>406.6</v>
      </c>
      <c r="N54" s="59" t="str">
        <f>IF(SCOR&lt;=N74,"MA",IF(SCOR&lt;=N75,"EX",IF(SCOR&lt;=N76,"SS",IF(SCOR&lt;=N77,"MM","NV"))))</f>
        <v>MA</v>
      </c>
      <c r="O54" s="36"/>
      <c r="P54" s="20"/>
      <c r="Q54" s="8"/>
      <c r="R54" s="30" t="s">
        <v>16</v>
      </c>
      <c r="S54" s="57">
        <f>SUM(S51:S53)</f>
        <v>182</v>
      </c>
      <c r="T54" s="12"/>
    </row>
    <row r="55" spans="1:20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25"/>
      <c r="L55" s="26"/>
      <c r="M55" s="26"/>
      <c r="N55" s="28"/>
      <c r="O55" s="26"/>
      <c r="P55" s="26"/>
      <c r="Q55" s="26"/>
      <c r="R55" s="27"/>
      <c r="S55" s="27"/>
      <c r="T55" s="28"/>
    </row>
    <row r="56" spans="1:20" customFormat="1" ht="13.5" thickTop="1"/>
    <row r="57" spans="1:20" customFormat="1" ht="14.1" customHeight="1"/>
    <row r="58" spans="1:20" customFormat="1" ht="12.75"/>
    <row r="59" spans="1:20" customFormat="1" ht="15.95" customHeight="1"/>
    <row r="60" spans="1:20" customFormat="1" ht="15.95" customHeight="1"/>
    <row r="61" spans="1:20" customFormat="1" ht="15.95" customHeight="1"/>
    <row r="62" spans="1:20" customFormat="1" ht="15.95" customHeight="1"/>
    <row r="63" spans="1:20" customFormat="1" ht="15.95" customHeight="1" thickBot="1"/>
    <row r="64" spans="1:20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S91"/>
  <sheetViews>
    <sheetView topLeftCell="A28" workbookViewId="0">
      <selection activeCell="C48" sqref="C48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19" ht="15">
      <c r="B1" s="2" t="s">
        <v>42</v>
      </c>
      <c r="C1" s="2"/>
      <c r="D1" s="2"/>
      <c r="E1" s="2"/>
      <c r="F1" s="2"/>
      <c r="G1" s="2"/>
      <c r="H1" s="2"/>
      <c r="I1" s="2"/>
      <c r="K1" s="82"/>
      <c r="L1" s="124" t="s">
        <v>42</v>
      </c>
      <c r="M1" s="124"/>
      <c r="N1" s="124"/>
      <c r="O1" s="124"/>
      <c r="P1" s="124"/>
      <c r="Q1" s="124"/>
      <c r="R1" s="124"/>
      <c r="S1" s="124"/>
    </row>
    <row r="2" spans="1:19" ht="15">
      <c r="B2" s="2" t="s">
        <v>52</v>
      </c>
      <c r="C2" s="2"/>
      <c r="D2" s="2"/>
      <c r="E2" s="2"/>
      <c r="F2" s="2"/>
      <c r="G2" s="2"/>
      <c r="H2" s="2"/>
      <c r="I2" s="2"/>
      <c r="K2" s="82"/>
      <c r="L2" s="124" t="s">
        <v>79</v>
      </c>
      <c r="M2" s="124"/>
      <c r="N2" s="124"/>
      <c r="O2" s="124"/>
      <c r="P2" s="124"/>
      <c r="Q2" s="124"/>
      <c r="R2" s="124"/>
      <c r="S2" s="124"/>
    </row>
    <row r="3" spans="1:19" ht="6" customHeight="1">
      <c r="B3" s="2"/>
      <c r="C3" s="2"/>
      <c r="D3" s="2"/>
      <c r="E3" s="2"/>
      <c r="F3" s="2"/>
      <c r="G3" s="2"/>
      <c r="H3" s="2"/>
      <c r="I3" s="2"/>
      <c r="K3" s="82"/>
      <c r="L3" s="124"/>
      <c r="M3" s="124"/>
      <c r="N3" s="124"/>
      <c r="O3" s="124"/>
      <c r="P3" s="124"/>
      <c r="Q3" s="124"/>
      <c r="R3" s="124"/>
      <c r="S3" s="124"/>
    </row>
    <row r="4" spans="1:19" ht="15.95" customHeight="1">
      <c r="B4" s="158" t="s">
        <v>51</v>
      </c>
      <c r="C4" s="159" t="s">
        <v>70</v>
      </c>
      <c r="D4" s="160"/>
      <c r="E4" s="160"/>
      <c r="F4" s="156"/>
      <c r="G4" s="161" t="s">
        <v>3</v>
      </c>
      <c r="H4" s="159" t="s">
        <v>76</v>
      </c>
      <c r="K4" s="82"/>
      <c r="L4" s="125" t="s">
        <v>51</v>
      </c>
      <c r="M4" s="80"/>
      <c r="N4" s="81"/>
      <c r="O4" s="81"/>
      <c r="P4" s="82"/>
      <c r="Q4" s="126" t="s">
        <v>80</v>
      </c>
      <c r="R4" s="80"/>
      <c r="S4" s="82"/>
    </row>
    <row r="5" spans="1:19" ht="15.95" customHeight="1">
      <c r="B5" s="158" t="s">
        <v>47</v>
      </c>
      <c r="C5" s="159" t="s">
        <v>72</v>
      </c>
      <c r="D5" s="160"/>
      <c r="E5" s="160"/>
      <c r="F5" s="162"/>
      <c r="G5"/>
      <c r="H5"/>
      <c r="K5" s="82"/>
      <c r="L5" s="125" t="s">
        <v>47</v>
      </c>
      <c r="M5" s="80"/>
      <c r="N5" s="81"/>
      <c r="O5" s="81"/>
      <c r="P5" s="82"/>
      <c r="Q5" s="85"/>
      <c r="R5" s="85"/>
      <c r="S5" s="82"/>
    </row>
    <row r="6" spans="1:19" ht="15.95" customHeight="1">
      <c r="B6" s="158" t="s">
        <v>48</v>
      </c>
      <c r="C6" s="159" t="s">
        <v>73</v>
      </c>
      <c r="D6" s="160"/>
      <c r="E6" s="160"/>
      <c r="F6" s="162"/>
      <c r="G6"/>
      <c r="H6"/>
      <c r="K6" s="82"/>
      <c r="L6" s="125" t="s">
        <v>48</v>
      </c>
      <c r="M6" s="80"/>
      <c r="N6" s="81"/>
      <c r="O6" s="81"/>
      <c r="P6" s="82"/>
      <c r="Q6" s="85"/>
      <c r="R6" s="85"/>
      <c r="S6" s="82"/>
    </row>
    <row r="7" spans="1:19" ht="15.95" customHeight="1">
      <c r="B7" s="158" t="s">
        <v>49</v>
      </c>
      <c r="C7" s="159" t="s">
        <v>74</v>
      </c>
      <c r="D7" s="160"/>
      <c r="E7" s="160"/>
      <c r="F7" s="163"/>
      <c r="G7"/>
      <c r="H7"/>
      <c r="K7" s="82"/>
      <c r="L7" s="125" t="s">
        <v>49</v>
      </c>
      <c r="M7" s="80"/>
      <c r="N7" s="81"/>
      <c r="O7" s="81"/>
      <c r="P7" s="127"/>
      <c r="Q7" s="85"/>
      <c r="R7" s="85"/>
      <c r="S7" s="82"/>
    </row>
    <row r="8" spans="1:19" ht="15.95" customHeight="1">
      <c r="B8" s="158" t="s">
        <v>50</v>
      </c>
      <c r="C8" s="164" t="s">
        <v>75</v>
      </c>
      <c r="D8" s="160"/>
      <c r="E8" s="160"/>
      <c r="F8" s="163"/>
      <c r="G8"/>
      <c r="H8"/>
      <c r="K8" s="82"/>
      <c r="L8" s="125" t="s">
        <v>50</v>
      </c>
      <c r="M8" s="80"/>
      <c r="N8" s="81"/>
      <c r="O8" s="81"/>
      <c r="P8" s="127"/>
      <c r="Q8" s="85"/>
      <c r="R8" s="85"/>
      <c r="S8" s="82"/>
    </row>
    <row r="9" spans="1:19" ht="3.95" customHeight="1" thickBot="1">
      <c r="B9" s="31"/>
      <c r="C9" s="3"/>
      <c r="D9" s="3"/>
      <c r="E9" s="3"/>
      <c r="F9" s="32"/>
      <c r="G9"/>
      <c r="H9"/>
      <c r="K9" s="82"/>
      <c r="L9" s="125"/>
      <c r="M9" s="82"/>
      <c r="N9" s="82"/>
      <c r="O9" s="82"/>
      <c r="P9" s="127"/>
      <c r="Q9" s="85"/>
      <c r="R9" s="85"/>
      <c r="S9" s="82"/>
    </row>
    <row r="10" spans="1:19" ht="18" customHeight="1" thickBot="1">
      <c r="B10" s="31" t="s">
        <v>1</v>
      </c>
      <c r="C10" s="72" t="s">
        <v>55</v>
      </c>
      <c r="D10" s="71" t="s">
        <v>0</v>
      </c>
      <c r="F10" s="31" t="s">
        <v>17</v>
      </c>
      <c r="G10" s="218">
        <v>39613</v>
      </c>
      <c r="H10" s="20"/>
      <c r="K10" s="82"/>
      <c r="L10" s="125" t="s">
        <v>81</v>
      </c>
      <c r="M10" s="83"/>
      <c r="N10" s="128" t="s">
        <v>0</v>
      </c>
      <c r="O10" s="82"/>
      <c r="P10" s="125" t="s">
        <v>82</v>
      </c>
      <c r="Q10" s="84"/>
      <c r="R10" s="85"/>
      <c r="S10" s="82"/>
    </row>
    <row r="11" spans="1:19" ht="9.9499999999999993" customHeight="1" thickBot="1">
      <c r="F11"/>
      <c r="G11"/>
      <c r="H11"/>
      <c r="K11" s="82"/>
      <c r="L11" s="82"/>
      <c r="M11" s="82"/>
      <c r="N11" s="82"/>
      <c r="O11" s="82"/>
      <c r="P11" s="85"/>
      <c r="Q11" s="85"/>
      <c r="R11" s="85"/>
      <c r="S11" s="82"/>
    </row>
    <row r="12" spans="1:1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86"/>
      <c r="L12" s="87"/>
      <c r="M12" s="87"/>
      <c r="N12" s="87"/>
      <c r="O12" s="87"/>
      <c r="P12" s="87"/>
      <c r="Q12" s="87"/>
      <c r="R12" s="87"/>
      <c r="S12" s="88"/>
    </row>
    <row r="13" spans="1:1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89"/>
      <c r="L13" s="90" t="s">
        <v>83</v>
      </c>
      <c r="M13" s="82"/>
      <c r="N13" s="82"/>
      <c r="O13" s="82"/>
      <c r="P13" s="91"/>
      <c r="Q13" s="82"/>
      <c r="R13" s="82"/>
      <c r="S13" s="92"/>
    </row>
    <row r="14" spans="1:1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93"/>
      <c r="L14" s="94"/>
      <c r="M14" s="95"/>
      <c r="N14" s="95"/>
      <c r="O14" s="95"/>
      <c r="P14" s="95"/>
      <c r="Q14" s="95"/>
      <c r="R14" s="95"/>
      <c r="S14" s="96"/>
    </row>
    <row r="15" spans="1:1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97"/>
      <c r="L15" s="98"/>
      <c r="M15" s="99" t="s">
        <v>84</v>
      </c>
      <c r="N15" s="99" t="s">
        <v>85</v>
      </c>
      <c r="O15" s="100"/>
      <c r="P15" s="101"/>
      <c r="Q15" s="101" t="s">
        <v>86</v>
      </c>
      <c r="R15" s="101" t="s">
        <v>87</v>
      </c>
      <c r="S15" s="102"/>
    </row>
    <row r="16" spans="1:19" ht="15.95" customHeight="1">
      <c r="A16" s="13"/>
      <c r="B16" s="29" t="s">
        <v>24</v>
      </c>
      <c r="C16" s="61">
        <v>2.69</v>
      </c>
      <c r="D16" s="62"/>
      <c r="E16" s="20"/>
      <c r="F16" s="7" t="s">
        <v>43</v>
      </c>
      <c r="G16" s="65">
        <v>9</v>
      </c>
      <c r="H16" s="65">
        <v>9</v>
      </c>
      <c r="I16" s="12"/>
      <c r="K16" s="89"/>
      <c r="L16" s="103" t="s">
        <v>88</v>
      </c>
      <c r="M16" s="131">
        <f>'EX Sample'!$M$16-C16</f>
        <v>6.0000000000000053E-2</v>
      </c>
      <c r="N16" s="105"/>
      <c r="O16" s="85"/>
      <c r="P16" s="103" t="s">
        <v>43</v>
      </c>
      <c r="Q16" s="131" t="e">
        <f>'EX Sample'!$Q$16-G16</f>
        <v>#VALUE!</v>
      </c>
      <c r="R16" s="131">
        <f>'EX Sample'!$R$16-H16</f>
        <v>-9</v>
      </c>
      <c r="S16" s="92"/>
    </row>
    <row r="17" spans="1:19" s="8" customFormat="1" ht="15.95" customHeight="1">
      <c r="A17" s="24"/>
      <c r="B17" s="29" t="s">
        <v>25</v>
      </c>
      <c r="C17" s="61">
        <v>2.35</v>
      </c>
      <c r="D17" s="62"/>
      <c r="E17" s="20"/>
      <c r="F17" s="7" t="s">
        <v>44</v>
      </c>
      <c r="G17" s="65">
        <v>10</v>
      </c>
      <c r="H17" s="65">
        <v>3</v>
      </c>
      <c r="I17" s="12"/>
      <c r="K17" s="106"/>
      <c r="L17" s="103" t="s">
        <v>89</v>
      </c>
      <c r="M17" s="131">
        <f>'EX Sample'!$M$17-C17</f>
        <v>0.39999999999999991</v>
      </c>
      <c r="N17" s="105"/>
      <c r="O17" s="85"/>
      <c r="P17" s="103" t="s">
        <v>44</v>
      </c>
      <c r="Q17" s="131" t="e">
        <f>'EX Sample'!$Q$17-G17</f>
        <v>#VALUE!</v>
      </c>
      <c r="R17" s="131">
        <f>'EX Sample'!$R$17-H17</f>
        <v>-3</v>
      </c>
      <c r="S17" s="92"/>
    </row>
    <row r="18" spans="1:19" s="8" customFormat="1" ht="15.95" customHeight="1" thickBot="1">
      <c r="A18" s="24"/>
      <c r="B18" s="29" t="s">
        <v>26</v>
      </c>
      <c r="C18" s="61">
        <v>2.4900000000000002</v>
      </c>
      <c r="D18" s="62"/>
      <c r="E18" s="20"/>
      <c r="F18" s="7" t="s">
        <v>45</v>
      </c>
      <c r="G18" s="65">
        <v>8</v>
      </c>
      <c r="H18" s="66">
        <v>13</v>
      </c>
      <c r="I18" s="12"/>
      <c r="K18" s="106"/>
      <c r="L18" s="103" t="s">
        <v>90</v>
      </c>
      <c r="M18" s="131">
        <f>'EX Sample'!$M$18-C18</f>
        <v>0.25999999999999979</v>
      </c>
      <c r="N18" s="105"/>
      <c r="O18" s="85"/>
      <c r="P18" s="103" t="s">
        <v>45</v>
      </c>
      <c r="Q18" s="131" t="e">
        <f>'EX Sample'!$Q$18-G18</f>
        <v>#VALUE!</v>
      </c>
      <c r="R18" s="131">
        <f>'EX Sample'!$R$18-H18</f>
        <v>-13</v>
      </c>
      <c r="S18" s="92"/>
    </row>
    <row r="19" spans="1:19" s="8" customFormat="1" ht="15.95" customHeight="1" thickBot="1">
      <c r="A19" s="24"/>
      <c r="B19" s="29" t="s">
        <v>27</v>
      </c>
      <c r="C19" s="61">
        <v>5.73</v>
      </c>
      <c r="D19" s="62"/>
      <c r="E19" s="20"/>
      <c r="F19" s="20"/>
      <c r="G19" s="6" t="s">
        <v>46</v>
      </c>
      <c r="H19" s="58">
        <f>SUM(H16:H18)</f>
        <v>25</v>
      </c>
      <c r="I19" s="12"/>
      <c r="K19" s="106"/>
      <c r="L19" s="103" t="s">
        <v>91</v>
      </c>
      <c r="M19" s="131">
        <f>'EX Sample'!$M$19-C19</f>
        <v>0.76999999999999957</v>
      </c>
      <c r="N19" s="105"/>
      <c r="O19" s="85"/>
      <c r="P19" s="85"/>
      <c r="Q19" s="108" t="s">
        <v>46</v>
      </c>
      <c r="R19" s="131" t="e">
        <f>'EX Sample'!$R$19-H19</f>
        <v>#VALUE!</v>
      </c>
      <c r="S19" s="92"/>
    </row>
    <row r="20" spans="1:19" s="8" customFormat="1" ht="15.95" customHeight="1">
      <c r="A20" s="24"/>
      <c r="B20" s="29" t="s">
        <v>28</v>
      </c>
      <c r="C20" s="61">
        <v>3.97</v>
      </c>
      <c r="D20" s="62"/>
      <c r="E20" s="20"/>
      <c r="F20" s="20"/>
      <c r="G20" s="20"/>
      <c r="H20" s="41"/>
      <c r="I20" s="12"/>
      <c r="K20" s="106"/>
      <c r="L20" s="103" t="s">
        <v>92</v>
      </c>
      <c r="M20" s="131">
        <f>'EX Sample'!$M$20-C20</f>
        <v>-0.4700000000000002</v>
      </c>
      <c r="N20" s="105"/>
      <c r="O20" s="85"/>
      <c r="P20" s="85"/>
      <c r="Q20" s="85"/>
      <c r="R20" s="99"/>
      <c r="S20" s="92"/>
    </row>
    <row r="21" spans="1:19" s="8" customFormat="1" ht="15.95" customHeight="1">
      <c r="A21" s="24"/>
      <c r="B21" s="29" t="s">
        <v>29</v>
      </c>
      <c r="C21" s="61">
        <v>10.19</v>
      </c>
      <c r="D21" s="62"/>
      <c r="E21" s="20"/>
      <c r="F21" s="20"/>
      <c r="G21" s="7" t="s">
        <v>37</v>
      </c>
      <c r="H21" s="55">
        <f>C23</f>
        <v>34.25</v>
      </c>
      <c r="I21" s="12"/>
      <c r="K21" s="106"/>
      <c r="L21" s="103" t="s">
        <v>93</v>
      </c>
      <c r="M21" s="131">
        <f>'EX Sample'!$M$21-C21</f>
        <v>-3.2899999999999991</v>
      </c>
      <c r="N21" s="105"/>
      <c r="O21" s="85"/>
      <c r="P21" s="85"/>
      <c r="Q21" s="103" t="s">
        <v>94</v>
      </c>
      <c r="R21" s="131" t="e">
        <f>'EX Sample'!$R$21-H21</f>
        <v>#VALUE!</v>
      </c>
      <c r="S21" s="92"/>
    </row>
    <row r="22" spans="1:19" s="8" customFormat="1" ht="15.95" customHeight="1" thickBot="1">
      <c r="A22" s="24"/>
      <c r="B22" s="29" t="s">
        <v>30</v>
      </c>
      <c r="C22" s="63">
        <v>6.83</v>
      </c>
      <c r="D22" s="64"/>
      <c r="E22" s="20"/>
      <c r="G22" s="17" t="s">
        <v>18</v>
      </c>
      <c r="H22" s="55">
        <f>D23*3</f>
        <v>0</v>
      </c>
      <c r="I22" s="12"/>
      <c r="K22" s="106"/>
      <c r="L22" s="103" t="s">
        <v>95</v>
      </c>
      <c r="M22" s="131">
        <f>'EX Sample'!$M$22-C22</f>
        <v>-1.83</v>
      </c>
      <c r="N22" s="107"/>
      <c r="O22" s="85"/>
      <c r="P22" s="85"/>
      <c r="Q22" s="109" t="s">
        <v>96</v>
      </c>
      <c r="R22" s="131" t="e">
        <f>-'EX Sample'!$R$22-H22</f>
        <v>#VALUE!</v>
      </c>
      <c r="S22" s="92"/>
    </row>
    <row r="23" spans="1:19" s="8" customFormat="1" ht="15.95" customHeight="1" thickBot="1">
      <c r="A23" s="24"/>
      <c r="B23" s="6" t="s">
        <v>35</v>
      </c>
      <c r="C23" s="57">
        <f>SUM(C16:C22)</f>
        <v>34.25</v>
      </c>
      <c r="D23" s="58">
        <f>SUM(D16:D22)</f>
        <v>0</v>
      </c>
      <c r="E23" s="20"/>
      <c r="G23" s="17" t="s">
        <v>19</v>
      </c>
      <c r="H23" s="56">
        <f>H19/2</f>
        <v>12.5</v>
      </c>
      <c r="I23" s="12"/>
      <c r="K23" s="106"/>
      <c r="L23" s="108" t="s">
        <v>97</v>
      </c>
      <c r="M23" s="131">
        <f>C23-'EX Sample'!$M$23</f>
        <v>4.1000000000000014</v>
      </c>
      <c r="N23" s="104">
        <f>D23-'EX Sample'!$N$23</f>
        <v>-30.15</v>
      </c>
      <c r="O23" s="85"/>
      <c r="P23" s="85"/>
      <c r="Q23" s="109" t="s">
        <v>98</v>
      </c>
      <c r="R23" s="131" t="e">
        <f>'EX Sample'!$R$23-H23</f>
        <v>#VALUE!</v>
      </c>
      <c r="S23" s="92"/>
    </row>
    <row r="24" spans="1:19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46.75</v>
      </c>
      <c r="I24" s="12"/>
      <c r="K24" s="106"/>
      <c r="L24" s="85"/>
      <c r="M24" s="85"/>
      <c r="N24" s="85"/>
      <c r="O24" s="85"/>
      <c r="P24" s="85"/>
      <c r="Q24" s="110" t="s">
        <v>99</v>
      </c>
      <c r="R24" s="131" t="e">
        <f>'EX Sample'!$R$24-H24</f>
        <v>#VALUE!</v>
      </c>
      <c r="S24" s="92"/>
    </row>
    <row r="25" spans="1:19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111"/>
      <c r="L25" s="112"/>
      <c r="M25" s="112"/>
      <c r="N25" s="112"/>
      <c r="O25" s="112"/>
      <c r="P25" s="112"/>
      <c r="Q25" s="113"/>
      <c r="R25" s="113"/>
      <c r="S25" s="114"/>
    </row>
    <row r="26" spans="1:19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19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86"/>
      <c r="L27" s="87"/>
      <c r="M27" s="87"/>
      <c r="N27" s="87"/>
      <c r="O27" s="87"/>
      <c r="P27" s="87"/>
      <c r="Q27" s="87"/>
      <c r="R27" s="87"/>
      <c r="S27" s="88"/>
    </row>
    <row r="28" spans="1:19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89"/>
      <c r="L28" s="90" t="s">
        <v>100</v>
      </c>
      <c r="M28" s="82"/>
      <c r="N28" s="82"/>
      <c r="O28" s="82"/>
      <c r="P28" s="91"/>
      <c r="Q28" s="82"/>
      <c r="R28" s="82"/>
      <c r="S28" s="92"/>
    </row>
    <row r="29" spans="1:19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93"/>
      <c r="L29" s="94"/>
      <c r="M29" s="95"/>
      <c r="N29" s="95"/>
      <c r="O29" s="95"/>
      <c r="P29" s="95"/>
      <c r="Q29" s="95"/>
      <c r="R29" s="95"/>
      <c r="S29" s="96"/>
    </row>
    <row r="30" spans="1:19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97"/>
      <c r="L30" s="98"/>
      <c r="M30" s="99" t="s">
        <v>84</v>
      </c>
      <c r="N30" s="99" t="s">
        <v>85</v>
      </c>
      <c r="O30" s="100"/>
      <c r="P30" s="101"/>
      <c r="Q30" s="101" t="s">
        <v>86</v>
      </c>
      <c r="R30" s="101" t="s">
        <v>87</v>
      </c>
      <c r="S30" s="102"/>
    </row>
    <row r="31" spans="1:19" customFormat="1" ht="15.95" customHeight="1">
      <c r="A31" s="13"/>
      <c r="B31" s="29" t="s">
        <v>39</v>
      </c>
      <c r="C31" s="61">
        <v>4.3899999999999997</v>
      </c>
      <c r="D31" s="62"/>
      <c r="E31" s="20"/>
      <c r="F31" s="7" t="s">
        <v>43</v>
      </c>
      <c r="G31" s="65">
        <v>10</v>
      </c>
      <c r="H31" s="65">
        <v>2</v>
      </c>
      <c r="I31" s="12"/>
      <c r="K31" s="89"/>
      <c r="L31" s="103" t="s">
        <v>101</v>
      </c>
      <c r="M31" s="131">
        <f>'EX Sample'!$M$31-C31</f>
        <v>0.61000000000000032</v>
      </c>
      <c r="N31" s="131"/>
      <c r="O31" s="85"/>
      <c r="P31" s="103" t="s">
        <v>43</v>
      </c>
      <c r="Q31" s="131" t="e">
        <f>'EX Sample'!$Q$31-G31</f>
        <v>#VALUE!</v>
      </c>
      <c r="R31" s="131">
        <f>'EX Sample'!$R$31-H31</f>
        <v>-2</v>
      </c>
      <c r="S31" s="92"/>
    </row>
    <row r="32" spans="1:19" customFormat="1" ht="15.95" customHeight="1">
      <c r="A32" s="24"/>
      <c r="B32" s="29" t="s">
        <v>40</v>
      </c>
      <c r="C32" s="61">
        <v>4.41</v>
      </c>
      <c r="D32" s="62"/>
      <c r="E32" s="20"/>
      <c r="F32" s="7" t="s">
        <v>44</v>
      </c>
      <c r="G32" s="65">
        <v>10</v>
      </c>
      <c r="H32" s="65">
        <v>7</v>
      </c>
      <c r="I32" s="12"/>
      <c r="K32" s="106"/>
      <c r="L32" s="103" t="s">
        <v>102</v>
      </c>
      <c r="M32" s="131">
        <f>'EX Sample'!$M$32-C32</f>
        <v>-0.41000000000000014</v>
      </c>
      <c r="N32" s="131"/>
      <c r="O32" s="85"/>
      <c r="P32" s="103" t="s">
        <v>44</v>
      </c>
      <c r="Q32" s="131" t="e">
        <f>G32--'EX Sample'!$Q$32</f>
        <v>#VALUE!</v>
      </c>
      <c r="R32" s="131">
        <f>'EX Sample'!$R$32-H32</f>
        <v>-7</v>
      </c>
      <c r="S32" s="92"/>
    </row>
    <row r="33" spans="1:19" customFormat="1" ht="15.95" customHeight="1" thickBot="1">
      <c r="A33" s="24"/>
      <c r="B33" s="29" t="s">
        <v>41</v>
      </c>
      <c r="C33" s="61">
        <v>13.25</v>
      </c>
      <c r="D33" s="62"/>
      <c r="E33" s="20"/>
      <c r="F33" s="7" t="s">
        <v>45</v>
      </c>
      <c r="G33" s="65">
        <v>10</v>
      </c>
      <c r="H33" s="66">
        <v>4</v>
      </c>
      <c r="I33" s="12"/>
      <c r="K33" s="106"/>
      <c r="L33" s="103" t="s">
        <v>103</v>
      </c>
      <c r="M33" s="131">
        <f>'EX Sample'!$M$33-C33</f>
        <v>-3.25</v>
      </c>
      <c r="N33" s="131"/>
      <c r="O33" s="85"/>
      <c r="P33" s="103" t="s">
        <v>45</v>
      </c>
      <c r="Q33" s="131" t="e">
        <f>'EX Sample'!$Q$33-G33</f>
        <v>#VALUE!</v>
      </c>
      <c r="R33" s="131">
        <f>'EX Sample'!$R$33-H33</f>
        <v>-4</v>
      </c>
      <c r="S33" s="92"/>
    </row>
    <row r="34" spans="1:19" customFormat="1" ht="15.95" customHeight="1" thickBot="1">
      <c r="A34" s="24"/>
      <c r="B34" s="29" t="s">
        <v>27</v>
      </c>
      <c r="C34" s="61">
        <v>7.66</v>
      </c>
      <c r="D34" s="62"/>
      <c r="E34" s="20"/>
      <c r="F34" s="20"/>
      <c r="G34" s="6" t="s">
        <v>46</v>
      </c>
      <c r="H34" s="58">
        <f>SUM(H31:H33)</f>
        <v>13</v>
      </c>
      <c r="I34" s="12"/>
      <c r="K34" s="106"/>
      <c r="L34" s="103" t="s">
        <v>91</v>
      </c>
      <c r="M34" s="131">
        <f>'EX Sample'!$M$34-C34</f>
        <v>-1.4100000000000001</v>
      </c>
      <c r="N34" s="131"/>
      <c r="O34" s="85"/>
      <c r="P34" s="85"/>
      <c r="Q34" s="108" t="s">
        <v>46</v>
      </c>
      <c r="R34" s="131" t="e">
        <f>'EX Sample'!$R$34-H34</f>
        <v>#VALUE!</v>
      </c>
      <c r="S34" s="92"/>
    </row>
    <row r="35" spans="1:19" customFormat="1" ht="15.95" customHeight="1" thickBot="1">
      <c r="A35" s="24"/>
      <c r="B35" s="6" t="s">
        <v>35</v>
      </c>
      <c r="C35" s="57">
        <f>SUM(C31:C34)</f>
        <v>29.71</v>
      </c>
      <c r="D35" s="58">
        <f>SUM(D31:D34)</f>
        <v>0</v>
      </c>
      <c r="E35" s="20"/>
      <c r="F35" s="20"/>
      <c r="G35" s="20"/>
      <c r="H35" s="20"/>
      <c r="I35" s="12"/>
      <c r="K35" s="106"/>
      <c r="L35" s="108" t="s">
        <v>97</v>
      </c>
      <c r="M35" s="131">
        <f>'EX Sample'!$M$35-C35</f>
        <v>-4.4600000000000009</v>
      </c>
      <c r="N35" s="131">
        <f>'EX Sample'!$N$35-D35</f>
        <v>25.25</v>
      </c>
      <c r="O35" s="85"/>
      <c r="P35" s="85"/>
      <c r="Q35" s="85"/>
      <c r="R35" s="85"/>
      <c r="S35" s="92"/>
    </row>
    <row r="36" spans="1:19" customFormat="1" ht="15.95" customHeight="1">
      <c r="A36" s="24"/>
      <c r="E36" s="20"/>
      <c r="F36" s="20"/>
      <c r="G36" s="7" t="s">
        <v>37</v>
      </c>
      <c r="H36" s="55">
        <f>C35</f>
        <v>29.71</v>
      </c>
      <c r="I36" s="12"/>
      <c r="K36" s="106"/>
      <c r="L36" s="85"/>
      <c r="M36" s="85"/>
      <c r="N36" s="85"/>
      <c r="O36" s="85"/>
      <c r="P36" s="85"/>
      <c r="Q36" s="103" t="s">
        <v>94</v>
      </c>
      <c r="R36" s="131" t="e">
        <f>'EX Sample'!$R$36-H36</f>
        <v>#VALUE!</v>
      </c>
      <c r="S36" s="92"/>
    </row>
    <row r="37" spans="1:1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106"/>
      <c r="L37" s="85"/>
      <c r="M37" s="85"/>
      <c r="N37" s="85"/>
      <c r="O37" s="85"/>
      <c r="P37" s="85"/>
      <c r="Q37" s="109" t="s">
        <v>96</v>
      </c>
      <c r="R37" s="131" t="e">
        <f>'EX Sample'!$R$37-H37</f>
        <v>#VALUE!</v>
      </c>
      <c r="S37" s="92"/>
    </row>
    <row r="38" spans="1:1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6.5</v>
      </c>
      <c r="I38" s="12"/>
      <c r="K38" s="106"/>
      <c r="L38" s="82"/>
      <c r="M38" s="82"/>
      <c r="N38" s="82"/>
      <c r="O38" s="85"/>
      <c r="P38" s="85"/>
      <c r="Q38" s="109" t="s">
        <v>98</v>
      </c>
      <c r="R38" s="131" t="e">
        <f>'EX Sample'!$R$38-H38</f>
        <v>#VALUE!</v>
      </c>
      <c r="S38" s="92"/>
    </row>
    <row r="39" spans="1:1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36.21</v>
      </c>
      <c r="I39" s="12"/>
      <c r="K39" s="106"/>
      <c r="L39" s="85"/>
      <c r="M39" s="85"/>
      <c r="N39" s="85"/>
      <c r="O39" s="85"/>
      <c r="P39" s="85"/>
      <c r="Q39" s="110" t="s">
        <v>104</v>
      </c>
      <c r="R39" s="131" t="e">
        <f>'EX Sample'!$R$39-H39</f>
        <v>#VALUE!</v>
      </c>
      <c r="S39" s="92"/>
    </row>
    <row r="40" spans="1:1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111"/>
      <c r="L40" s="112"/>
      <c r="M40" s="112"/>
      <c r="N40" s="112"/>
      <c r="O40" s="112"/>
      <c r="P40" s="112"/>
      <c r="Q40" s="113"/>
      <c r="R40" s="113"/>
      <c r="S40" s="114"/>
    </row>
    <row r="41" spans="1:19" customFormat="1" ht="9.9499999999999993" customHeight="1" thickTop="1" thickBot="1">
      <c r="K41" s="85"/>
      <c r="L41" s="85"/>
      <c r="M41" s="85"/>
      <c r="N41" s="85"/>
      <c r="O41" s="85"/>
      <c r="P41" s="85"/>
      <c r="Q41" s="85"/>
      <c r="R41" s="85"/>
      <c r="S41" s="85"/>
    </row>
    <row r="42" spans="1:1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86"/>
      <c r="L42" s="87"/>
      <c r="M42" s="87"/>
      <c r="N42" s="87"/>
      <c r="O42" s="87"/>
      <c r="P42" s="87"/>
      <c r="Q42" s="87"/>
      <c r="R42" s="87"/>
      <c r="S42" s="88"/>
    </row>
    <row r="43" spans="1:1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89"/>
      <c r="L43" s="90" t="s">
        <v>105</v>
      </c>
      <c r="M43" s="82"/>
      <c r="N43" s="82"/>
      <c r="O43" s="82"/>
      <c r="P43" s="91"/>
      <c r="Q43" s="82"/>
      <c r="R43" s="82"/>
      <c r="S43" s="92"/>
    </row>
    <row r="44" spans="1:1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93"/>
      <c r="L44" s="94"/>
      <c r="M44" s="95"/>
      <c r="N44" s="95"/>
      <c r="O44" s="95"/>
      <c r="P44" s="95"/>
      <c r="Q44" s="95"/>
      <c r="R44" s="95"/>
      <c r="S44" s="96"/>
    </row>
    <row r="45" spans="1:1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97"/>
      <c r="L45" s="98"/>
      <c r="M45" s="99" t="s">
        <v>84</v>
      </c>
      <c r="N45" s="99" t="s">
        <v>85</v>
      </c>
      <c r="O45" s="100"/>
      <c r="P45" s="101"/>
      <c r="Q45" s="101" t="s">
        <v>86</v>
      </c>
      <c r="R45" s="101" t="s">
        <v>87</v>
      </c>
      <c r="S45" s="102"/>
    </row>
    <row r="46" spans="1:19" customFormat="1" ht="15.95" customHeight="1">
      <c r="A46" s="13"/>
      <c r="B46" s="29" t="s">
        <v>12</v>
      </c>
      <c r="C46" s="61">
        <v>20.190000000000001</v>
      </c>
      <c r="D46" s="62"/>
      <c r="E46" s="20"/>
      <c r="F46" s="7" t="s">
        <v>43</v>
      </c>
      <c r="G46" s="65">
        <v>10</v>
      </c>
      <c r="H46" s="65">
        <v>11.16</v>
      </c>
      <c r="I46" s="12"/>
      <c r="K46" s="89"/>
      <c r="L46" s="103" t="s">
        <v>106</v>
      </c>
      <c r="M46" s="131">
        <f>'EX Sample'!$M$46-C46</f>
        <v>-3.1900000000000013</v>
      </c>
      <c r="N46" s="131"/>
      <c r="O46" s="85"/>
      <c r="P46" s="103" t="s">
        <v>43</v>
      </c>
      <c r="Q46" s="131" t="e">
        <f>'EX Sample'!$Q$46-G46</f>
        <v>#VALUE!</v>
      </c>
      <c r="R46" s="131">
        <f>'EX Sample'!$R$46-H46</f>
        <v>-11.16</v>
      </c>
      <c r="S46" s="92"/>
    </row>
    <row r="47" spans="1:19" customFormat="1" ht="15.95" customHeight="1">
      <c r="A47" s="24"/>
      <c r="B47" s="29" t="s">
        <v>13</v>
      </c>
      <c r="C47" s="61">
        <v>22.1</v>
      </c>
      <c r="D47" s="62"/>
      <c r="E47" s="20"/>
      <c r="F47" s="7" t="s">
        <v>44</v>
      </c>
      <c r="G47" s="65">
        <v>10</v>
      </c>
      <c r="H47" s="65">
        <v>16</v>
      </c>
      <c r="I47" s="12"/>
      <c r="K47" s="106"/>
      <c r="L47" s="103" t="s">
        <v>107</v>
      </c>
      <c r="M47" s="131">
        <f>'EX Sample'!$M$47-C47</f>
        <v>-3.1000000000000014</v>
      </c>
      <c r="N47" s="131"/>
      <c r="O47" s="85"/>
      <c r="P47" s="103" t="s">
        <v>44</v>
      </c>
      <c r="Q47" s="131" t="e">
        <f>'EX Sample'!$Q$47-G47</f>
        <v>#VALUE!</v>
      </c>
      <c r="R47" s="131">
        <f>'EX Sample'!$R$47-H47</f>
        <v>-16</v>
      </c>
      <c r="S47" s="92"/>
    </row>
    <row r="48" spans="1:19" customFormat="1" ht="15.95" customHeight="1" thickBot="1">
      <c r="A48" s="24"/>
      <c r="B48" s="29" t="s">
        <v>14</v>
      </c>
      <c r="C48" s="61">
        <v>8.5299999999999994</v>
      </c>
      <c r="D48" s="62"/>
      <c r="E48" s="20"/>
      <c r="F48" s="7" t="s">
        <v>45</v>
      </c>
      <c r="G48" s="65">
        <v>8</v>
      </c>
      <c r="H48" s="66">
        <v>14</v>
      </c>
      <c r="I48" s="12"/>
      <c r="K48" s="106"/>
      <c r="L48" s="103" t="s">
        <v>108</v>
      </c>
      <c r="M48" s="131">
        <f>'EX Sample'!$M$48-C48</f>
        <v>-1.5299999999999994</v>
      </c>
      <c r="N48" s="131"/>
      <c r="O48" s="85"/>
      <c r="P48" s="103" t="s">
        <v>45</v>
      </c>
      <c r="Q48" s="131" t="e">
        <f>'EX Sample'!$Q$48-G48</f>
        <v>#VALUE!</v>
      </c>
      <c r="R48" s="131">
        <f>'EX Sample'!$R$48-H48</f>
        <v>-14</v>
      </c>
      <c r="S48" s="92"/>
    </row>
    <row r="49" spans="1:19" customFormat="1" ht="15.95" customHeight="1" thickBot="1">
      <c r="A49" s="24"/>
      <c r="B49" s="6" t="s">
        <v>35</v>
      </c>
      <c r="C49" s="57">
        <f>SUM(C46:C48)</f>
        <v>50.820000000000007</v>
      </c>
      <c r="D49" s="58">
        <f>SUM(D46:D48)</f>
        <v>0</v>
      </c>
      <c r="E49" s="20"/>
      <c r="F49" s="20"/>
      <c r="G49" s="6" t="s">
        <v>46</v>
      </c>
      <c r="H49" s="58">
        <f>SUM(H46:H48)</f>
        <v>41.16</v>
      </c>
      <c r="I49" s="12"/>
      <c r="K49" s="106"/>
      <c r="L49" s="108" t="s">
        <v>97</v>
      </c>
      <c r="M49" s="131">
        <f>'EX Sample'!$M$49-C49</f>
        <v>-7.8200000000000074</v>
      </c>
      <c r="N49" s="131">
        <f>D49-'EX Sample'!$N$49</f>
        <v>-43</v>
      </c>
      <c r="O49" s="85"/>
      <c r="P49" s="85"/>
      <c r="Q49" s="108" t="s">
        <v>46</v>
      </c>
      <c r="R49" s="131" t="e">
        <f>'EX Sample'!$R$49-H49</f>
        <v>#VALUE!</v>
      </c>
      <c r="S49" s="92"/>
    </row>
    <row r="50" spans="1:19" customFormat="1" ht="15.95" customHeight="1">
      <c r="A50" s="24"/>
      <c r="E50" s="20"/>
      <c r="F50" s="20"/>
      <c r="G50" s="20"/>
      <c r="H50" s="20"/>
      <c r="I50" s="12"/>
      <c r="K50" s="106"/>
      <c r="L50" s="85"/>
      <c r="M50" s="85"/>
      <c r="N50" s="85"/>
      <c r="O50" s="85"/>
      <c r="P50" s="85"/>
      <c r="Q50" s="85"/>
      <c r="R50" s="85"/>
      <c r="S50" s="92"/>
    </row>
    <row r="51" spans="1:19" customFormat="1" ht="15.95" customHeight="1" thickBot="1">
      <c r="A51" s="24"/>
      <c r="E51" s="20"/>
      <c r="F51" s="20"/>
      <c r="G51" s="7" t="s">
        <v>37</v>
      </c>
      <c r="H51" s="55">
        <f>C49</f>
        <v>50.820000000000007</v>
      </c>
      <c r="I51" s="12"/>
      <c r="K51" s="106"/>
      <c r="L51" s="85"/>
      <c r="M51" s="85"/>
      <c r="N51" s="85"/>
      <c r="O51" s="85"/>
      <c r="P51" s="85"/>
      <c r="Q51" s="103" t="s">
        <v>94</v>
      </c>
      <c r="R51" s="131" t="e">
        <f>'EX Sample'!$R$51-H51</f>
        <v>#VALUE!</v>
      </c>
      <c r="S51" s="92"/>
    </row>
    <row r="52" spans="1:19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116"/>
      <c r="L52" s="87"/>
      <c r="M52" s="117" t="s">
        <v>109</v>
      </c>
      <c r="N52" s="118" t="s">
        <v>110</v>
      </c>
      <c r="O52" s="85"/>
      <c r="P52" s="85"/>
      <c r="Q52" s="109" t="s">
        <v>96</v>
      </c>
      <c r="R52" s="131" t="e">
        <f>'EX Sample'!$R$52-H52</f>
        <v>#VALUE!</v>
      </c>
      <c r="S52" s="92"/>
    </row>
    <row r="53" spans="1:19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20.58</v>
      </c>
      <c r="I53" s="12"/>
      <c r="K53" s="106"/>
      <c r="L53" s="119" t="s">
        <v>109</v>
      </c>
      <c r="M53" s="120" t="s">
        <v>111</v>
      </c>
      <c r="N53" s="121" t="s">
        <v>112</v>
      </c>
      <c r="O53" s="85"/>
      <c r="P53" s="85"/>
      <c r="Q53" s="109" t="s">
        <v>98</v>
      </c>
      <c r="R53" s="131" t="e">
        <f>'EX Sample'!$R$53-H53</f>
        <v>#VALUE!</v>
      </c>
      <c r="S53" s="92"/>
    </row>
    <row r="54" spans="1:19" customFormat="1" ht="15.95" customHeight="1" thickBot="1">
      <c r="A54" s="24"/>
      <c r="B54" s="38" t="s">
        <v>21</v>
      </c>
      <c r="C54" s="60">
        <f>H24+H39+H54</f>
        <v>154.36000000000001</v>
      </c>
      <c r="D54" s="59" t="e">
        <f>IF(SCOR&lt;=D74,"MA",IF(SCOR&lt;=D75,"EX",IF(SCOR&lt;=D76,"SS",IF(SCOR&lt;=D77,"MM","NV"))))</f>
        <v>#N/A</v>
      </c>
      <c r="E54" s="20"/>
      <c r="F54" s="8"/>
      <c r="G54" s="30" t="s">
        <v>16</v>
      </c>
      <c r="H54" s="57">
        <f>SUM(H51:H53)</f>
        <v>71.400000000000006</v>
      </c>
      <c r="I54" s="12"/>
      <c r="K54" s="106"/>
      <c r="L54" s="119" t="s">
        <v>113</v>
      </c>
      <c r="M54" s="122" t="e">
        <f>R24+R39+R54</f>
        <v>#VALUE!</v>
      </c>
      <c r="N54" s="123" t="str">
        <f>IF(SCOR&lt;=N74,"MA",IF(SCOR&lt;=N75,"EX",IF(SCOR&lt;=N76,"SS",IF(SCOR&lt;=N77,"MM","NV"))))</f>
        <v>MA</v>
      </c>
      <c r="O54" s="85"/>
      <c r="P54" s="85"/>
      <c r="Q54" s="110" t="s">
        <v>114</v>
      </c>
      <c r="R54" s="131" t="e">
        <f>'EX Sample'!$R$54-H54</f>
        <v>#VALUE!</v>
      </c>
      <c r="S54" s="92"/>
    </row>
    <row r="55" spans="1:19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111"/>
      <c r="L55" s="112"/>
      <c r="M55" s="112"/>
      <c r="N55" s="114"/>
      <c r="O55" s="112"/>
      <c r="P55" s="112"/>
      <c r="Q55" s="113"/>
      <c r="R55" s="113"/>
      <c r="S55" s="114"/>
    </row>
    <row r="56" spans="1:19" customFormat="1" ht="13.5" thickTop="1"/>
    <row r="57" spans="1:19" customFormat="1" ht="14.1" customHeight="1"/>
    <row r="58" spans="1:19" customFormat="1" ht="12.75"/>
    <row r="59" spans="1:19" customFormat="1" ht="15.95" customHeight="1"/>
    <row r="60" spans="1:19" customFormat="1" ht="15.95" customHeight="1"/>
    <row r="61" spans="1:19" customFormat="1" ht="15.95" customHeight="1"/>
    <row r="62" spans="1:19" customFormat="1" ht="15.95" customHeight="1"/>
    <row r="63" spans="1:19" customFormat="1" ht="15.95" customHeight="1" thickBot="1"/>
    <row r="64" spans="1:19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7" right="0.7" top="0.75" bottom="0.75" header="0.3" footer="0.3"/>
  <pageSetup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85"/>
  <sheetViews>
    <sheetView topLeftCell="A13" workbookViewId="0">
      <selection activeCell="L23" sqref="L23:M51"/>
    </sheetView>
  </sheetViews>
  <sheetFormatPr defaultColWidth="10.75" defaultRowHeight="10.5"/>
  <cols>
    <col min="1" max="1" width="2" style="1" customWidth="1"/>
    <col min="2" max="2" width="14.875" style="1" customWidth="1"/>
    <col min="3" max="6" width="9.375" style="1" customWidth="1"/>
    <col min="7" max="7" width="11.25" style="1" customWidth="1"/>
    <col min="8" max="8" width="9.125" style="1" customWidth="1"/>
    <col min="9" max="9" width="2.375" style="1" customWidth="1"/>
    <col min="10" max="10" width="3.875" style="1" customWidth="1"/>
    <col min="11" max="16384" width="10.75" style="1"/>
  </cols>
  <sheetData>
    <row r="1" spans="1:9" ht="15">
      <c r="B1" s="2" t="s">
        <v>42</v>
      </c>
      <c r="C1" s="2"/>
      <c r="D1" s="2"/>
      <c r="E1" s="2"/>
      <c r="F1" s="2"/>
      <c r="G1" s="2"/>
      <c r="H1" s="2"/>
      <c r="I1" s="2"/>
    </row>
    <row r="2" spans="1:9" ht="15">
      <c r="B2" s="2" t="s">
        <v>52</v>
      </c>
      <c r="C2" s="2"/>
      <c r="D2" s="2"/>
      <c r="E2" s="2"/>
      <c r="F2" s="2"/>
      <c r="G2" s="2"/>
      <c r="H2" s="2"/>
      <c r="I2" s="2"/>
    </row>
    <row r="3" spans="1:9" ht="6" customHeight="1">
      <c r="B3" s="2"/>
      <c r="C3" s="2"/>
      <c r="D3" s="2"/>
      <c r="E3" s="2"/>
      <c r="F3" s="2"/>
      <c r="G3" s="2"/>
      <c r="H3" s="2"/>
      <c r="I3" s="2"/>
    </row>
    <row r="4" spans="1:9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</row>
    <row r="5" spans="1:9" ht="15.95" customHeight="1">
      <c r="B5" s="31" t="s">
        <v>47</v>
      </c>
      <c r="C5" s="73" t="s">
        <v>72</v>
      </c>
      <c r="D5" s="74"/>
      <c r="E5" s="74"/>
      <c r="F5" s="3"/>
      <c r="G5"/>
      <c r="H5"/>
    </row>
    <row r="6" spans="1:9" ht="15.95" customHeight="1">
      <c r="B6" s="31" t="s">
        <v>48</v>
      </c>
      <c r="C6" s="73" t="s">
        <v>73</v>
      </c>
      <c r="D6" s="74"/>
      <c r="E6" s="74"/>
      <c r="F6" s="3"/>
      <c r="G6"/>
      <c r="H6"/>
    </row>
    <row r="7" spans="1:9" ht="15.95" customHeight="1">
      <c r="B7" s="31" t="s">
        <v>49</v>
      </c>
      <c r="C7" s="73" t="s">
        <v>74</v>
      </c>
      <c r="D7" s="74"/>
      <c r="E7" s="74"/>
      <c r="F7" s="32"/>
      <c r="G7"/>
      <c r="H7"/>
    </row>
    <row r="8" spans="1:9" ht="15.95" customHeight="1">
      <c r="B8" s="31" t="s">
        <v>50</v>
      </c>
      <c r="C8" s="78" t="s">
        <v>75</v>
      </c>
      <c r="D8" s="74"/>
      <c r="E8" s="74"/>
      <c r="F8" s="32"/>
      <c r="G8"/>
      <c r="H8"/>
    </row>
    <row r="9" spans="1:9" ht="3.95" customHeight="1" thickBot="1">
      <c r="B9" s="31"/>
      <c r="C9" s="3"/>
      <c r="D9" s="3"/>
      <c r="E9" s="3"/>
      <c r="F9" s="32"/>
      <c r="G9"/>
      <c r="H9"/>
    </row>
    <row r="10" spans="1:9" ht="18" customHeight="1" thickBot="1">
      <c r="B10" s="31" t="s">
        <v>1</v>
      </c>
      <c r="C10" s="72" t="s">
        <v>58</v>
      </c>
      <c r="D10" s="71" t="s">
        <v>0</v>
      </c>
      <c r="F10" s="31" t="s">
        <v>17</v>
      </c>
      <c r="G10" s="79">
        <v>39552</v>
      </c>
      <c r="H10" s="20"/>
    </row>
    <row r="11" spans="1:9" ht="9.9499999999999993" customHeight="1" thickBot="1">
      <c r="F11"/>
      <c r="G11"/>
      <c r="H11"/>
    </row>
    <row r="12" spans="1: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</row>
    <row r="13" spans="1: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</row>
    <row r="14" spans="1: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</row>
    <row r="15" spans="1: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</row>
    <row r="16" spans="1:9" ht="15.95" customHeight="1">
      <c r="A16" s="13"/>
      <c r="B16" s="29" t="s">
        <v>24</v>
      </c>
      <c r="C16" s="61">
        <v>2.46</v>
      </c>
      <c r="D16" s="62"/>
      <c r="E16" s="20"/>
      <c r="F16" s="7" t="s">
        <v>43</v>
      </c>
      <c r="G16" s="65">
        <v>9</v>
      </c>
      <c r="H16" s="65">
        <v>11</v>
      </c>
      <c r="I16" s="12"/>
    </row>
    <row r="17" spans="1:13" s="8" customFormat="1" ht="15.95" customHeight="1">
      <c r="A17" s="24"/>
      <c r="B17" s="29" t="s">
        <v>25</v>
      </c>
      <c r="C17" s="61">
        <v>2.72</v>
      </c>
      <c r="D17" s="62"/>
      <c r="E17" s="20"/>
      <c r="F17" s="7" t="s">
        <v>44</v>
      </c>
      <c r="G17" s="65">
        <v>9</v>
      </c>
      <c r="H17" s="65">
        <v>8</v>
      </c>
      <c r="I17" s="12"/>
    </row>
    <row r="18" spans="1:13" s="8" customFormat="1" ht="15.95" customHeight="1" thickBot="1">
      <c r="A18" s="24"/>
      <c r="B18" s="29" t="s">
        <v>26</v>
      </c>
      <c r="C18" s="61">
        <v>2.79</v>
      </c>
      <c r="D18" s="62"/>
      <c r="E18" s="20"/>
      <c r="F18" s="7" t="s">
        <v>45</v>
      </c>
      <c r="G18" s="65">
        <v>8</v>
      </c>
      <c r="H18" s="66">
        <v>18</v>
      </c>
      <c r="I18" s="12"/>
    </row>
    <row r="19" spans="1:13" s="8" customFormat="1" ht="15.95" customHeight="1" thickBot="1">
      <c r="A19" s="24"/>
      <c r="B19" s="29" t="s">
        <v>27</v>
      </c>
      <c r="C19" s="61">
        <v>6.82</v>
      </c>
      <c r="D19" s="62"/>
      <c r="E19" s="20"/>
      <c r="F19" s="20"/>
      <c r="G19" s="6" t="s">
        <v>46</v>
      </c>
      <c r="H19" s="58">
        <f>SUM(H16:H18)</f>
        <v>37</v>
      </c>
      <c r="I19" s="12"/>
    </row>
    <row r="20" spans="1:13" s="8" customFormat="1" ht="15.95" customHeight="1">
      <c r="A20" s="24"/>
      <c r="B20" s="29" t="s">
        <v>28</v>
      </c>
      <c r="C20" s="61">
        <v>4</v>
      </c>
      <c r="D20" s="62"/>
      <c r="E20" s="20"/>
      <c r="F20" s="20"/>
      <c r="G20" s="20"/>
      <c r="H20" s="41"/>
      <c r="I20" s="12"/>
    </row>
    <row r="21" spans="1:13" s="8" customFormat="1" ht="15.95" customHeight="1">
      <c r="A21" s="24"/>
      <c r="B21" s="29" t="s">
        <v>29</v>
      </c>
      <c r="C21" s="61">
        <v>10.97</v>
      </c>
      <c r="D21" s="62">
        <v>1</v>
      </c>
      <c r="E21" s="20"/>
      <c r="F21" s="20"/>
      <c r="G21" s="7" t="s">
        <v>37</v>
      </c>
      <c r="H21" s="55">
        <f>C23</f>
        <v>36.32</v>
      </c>
      <c r="I21" s="12"/>
    </row>
    <row r="22" spans="1:13" s="8" customFormat="1" ht="15.95" customHeight="1" thickBot="1">
      <c r="A22" s="24"/>
      <c r="B22" s="29" t="s">
        <v>30</v>
      </c>
      <c r="C22" s="63">
        <v>6.56</v>
      </c>
      <c r="D22" s="64"/>
      <c r="E22" s="20"/>
      <c r="G22" s="17" t="s">
        <v>18</v>
      </c>
      <c r="H22" s="55">
        <f>D23*3</f>
        <v>3</v>
      </c>
      <c r="I22" s="12"/>
    </row>
    <row r="23" spans="1:13" s="8" customFormat="1" ht="15.95" customHeight="1" thickBot="1">
      <c r="A23" s="24"/>
      <c r="B23" s="6" t="s">
        <v>35</v>
      </c>
      <c r="C23" s="57">
        <f>SUM(C16:C22)</f>
        <v>36.32</v>
      </c>
      <c r="D23" s="58">
        <f>SUM(D16:D22)</f>
        <v>1</v>
      </c>
      <c r="E23" s="20"/>
      <c r="G23" s="17" t="s">
        <v>19</v>
      </c>
      <c r="H23" s="56">
        <f>H19/2</f>
        <v>18.5</v>
      </c>
      <c r="I23" s="12"/>
      <c r="L23" s="236"/>
      <c r="M23" s="236"/>
    </row>
    <row r="24" spans="1:13" s="8" customFormat="1" ht="15.95" customHeight="1" thickBot="1">
      <c r="A24" s="24"/>
      <c r="C24" s="20"/>
      <c r="D24" s="20"/>
      <c r="E24" s="20"/>
      <c r="G24" s="30" t="s">
        <v>36</v>
      </c>
      <c r="H24" s="57">
        <v>55.38</v>
      </c>
      <c r="I24" s="12"/>
      <c r="L24" s="187"/>
      <c r="M24" s="187"/>
    </row>
    <row r="25" spans="1:13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L25" s="156"/>
      <c r="M25" s="156"/>
    </row>
    <row r="26" spans="1:13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L26" s="198"/>
      <c r="M26" s="198"/>
    </row>
    <row r="27" spans="1:13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L27" s="156"/>
      <c r="M27" s="156"/>
    </row>
    <row r="28" spans="1:13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</row>
    <row r="29" spans="1:13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</row>
    <row r="30" spans="1:13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</row>
    <row r="31" spans="1:13" customFormat="1" ht="15.95" customHeight="1">
      <c r="A31" s="13"/>
      <c r="B31" s="29" t="s">
        <v>39</v>
      </c>
      <c r="C31" s="61">
        <v>6.1</v>
      </c>
      <c r="D31" s="62"/>
      <c r="E31" s="20"/>
      <c r="F31" s="7" t="s">
        <v>43</v>
      </c>
      <c r="G31" s="65">
        <v>10</v>
      </c>
      <c r="H31" s="65">
        <v>7</v>
      </c>
      <c r="I31" s="12"/>
    </row>
    <row r="32" spans="1:13" customFormat="1" ht="15.95" customHeight="1">
      <c r="A32" s="24"/>
      <c r="B32" s="29" t="s">
        <v>40</v>
      </c>
      <c r="C32" s="61">
        <v>4.5999999999999996</v>
      </c>
      <c r="D32" s="62"/>
      <c r="E32" s="20"/>
      <c r="F32" s="7" t="s">
        <v>44</v>
      </c>
      <c r="G32" s="65">
        <v>10</v>
      </c>
      <c r="H32" s="65">
        <v>3</v>
      </c>
      <c r="I32" s="12"/>
    </row>
    <row r="33" spans="1:13" customFormat="1" ht="15.95" customHeight="1" thickBot="1">
      <c r="A33" s="24"/>
      <c r="B33" s="29" t="s">
        <v>41</v>
      </c>
      <c r="C33" s="61">
        <v>13.61</v>
      </c>
      <c r="D33" s="62"/>
      <c r="E33" s="20"/>
      <c r="F33" s="7" t="s">
        <v>45</v>
      </c>
      <c r="G33" s="65">
        <v>10</v>
      </c>
      <c r="H33" s="66">
        <v>4</v>
      </c>
      <c r="I33" s="12"/>
    </row>
    <row r="34" spans="1:13" customFormat="1" ht="15.95" customHeight="1" thickBot="1">
      <c r="A34" s="24"/>
      <c r="B34" s="29" t="s">
        <v>27</v>
      </c>
      <c r="C34" s="61">
        <v>6.55</v>
      </c>
      <c r="D34" s="62"/>
      <c r="E34" s="20"/>
      <c r="F34" s="20"/>
      <c r="G34" s="6" t="s">
        <v>46</v>
      </c>
      <c r="H34" s="58">
        <f>SUM(H31:H33)</f>
        <v>14</v>
      </c>
      <c r="I34" s="12"/>
    </row>
    <row r="35" spans="1:13" customFormat="1" ht="15.95" customHeight="1" thickBot="1">
      <c r="A35" s="24"/>
      <c r="B35" s="6" t="s">
        <v>35</v>
      </c>
      <c r="C35" s="57">
        <f>SUM(C31:C34)</f>
        <v>30.86</v>
      </c>
      <c r="D35" s="58">
        <f>SUM(D31:D34)</f>
        <v>0</v>
      </c>
      <c r="E35" s="20"/>
      <c r="F35" s="20"/>
      <c r="G35" s="20"/>
      <c r="H35" s="20"/>
      <c r="I35" s="12"/>
      <c r="L35" s="236"/>
      <c r="M35" s="236"/>
    </row>
    <row r="36" spans="1:13" customFormat="1" ht="15.95" customHeight="1">
      <c r="A36" s="24"/>
      <c r="E36" s="20"/>
      <c r="F36" s="20"/>
      <c r="G36" s="7" t="s">
        <v>37</v>
      </c>
      <c r="H36" s="55">
        <f>C35</f>
        <v>30.86</v>
      </c>
      <c r="I36" s="12"/>
    </row>
    <row r="37" spans="1:13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</row>
    <row r="38" spans="1:13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7</v>
      </c>
      <c r="I38" s="12"/>
    </row>
    <row r="39" spans="1:13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37.86</v>
      </c>
      <c r="I39" s="12"/>
    </row>
    <row r="40" spans="1:13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</row>
    <row r="41" spans="1:13" customFormat="1" ht="9.9499999999999993" customHeight="1" thickTop="1" thickBot="1"/>
    <row r="42" spans="1:13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</row>
    <row r="43" spans="1:13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</row>
    <row r="44" spans="1:13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</row>
    <row r="45" spans="1:13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</row>
    <row r="46" spans="1:13" customFormat="1" ht="15.95" customHeight="1">
      <c r="A46" s="13"/>
      <c r="B46" s="29" t="s">
        <v>12</v>
      </c>
      <c r="C46" s="61">
        <v>23.53</v>
      </c>
      <c r="D46" s="62"/>
      <c r="E46" s="20"/>
      <c r="F46" s="7" t="s">
        <v>43</v>
      </c>
      <c r="G46" s="65">
        <v>10</v>
      </c>
      <c r="H46" s="65">
        <v>4</v>
      </c>
      <c r="I46" s="12"/>
    </row>
    <row r="47" spans="1:13" customFormat="1" ht="15.95" customHeight="1">
      <c r="A47" s="24"/>
      <c r="B47" s="29" t="s">
        <v>13</v>
      </c>
      <c r="C47" s="61">
        <v>23.18</v>
      </c>
      <c r="D47" s="62"/>
      <c r="E47" s="20"/>
      <c r="F47" s="7" t="s">
        <v>44</v>
      </c>
      <c r="G47" s="65">
        <v>10</v>
      </c>
      <c r="H47" s="65">
        <v>7</v>
      </c>
      <c r="I47" s="12"/>
    </row>
    <row r="48" spans="1:13" customFormat="1" ht="15.95" customHeight="1" thickBot="1">
      <c r="A48" s="24"/>
      <c r="B48" s="29" t="s">
        <v>14</v>
      </c>
      <c r="C48" s="61">
        <v>8.3699999999999992</v>
      </c>
      <c r="D48" s="62"/>
      <c r="E48" s="20"/>
      <c r="F48" s="7" t="s">
        <v>45</v>
      </c>
      <c r="G48" s="65">
        <v>10</v>
      </c>
      <c r="H48" s="66">
        <v>4</v>
      </c>
      <c r="I48" s="12"/>
    </row>
    <row r="49" spans="1:13" customFormat="1" ht="15.95" customHeight="1" thickBot="1">
      <c r="A49" s="24"/>
      <c r="B49" s="6" t="s">
        <v>35</v>
      </c>
      <c r="C49" s="57">
        <f>SUM(C46:C48)</f>
        <v>55.08</v>
      </c>
      <c r="D49" s="58">
        <f>SUM(D46:D48)</f>
        <v>0</v>
      </c>
      <c r="E49" s="20"/>
      <c r="F49" s="20"/>
      <c r="G49" s="6" t="s">
        <v>46</v>
      </c>
      <c r="H49" s="58">
        <f>SUM(H46:H48)</f>
        <v>15</v>
      </c>
      <c r="I49" s="12"/>
      <c r="K49" t="s">
        <v>120</v>
      </c>
      <c r="L49" s="236"/>
      <c r="M49" s="236"/>
    </row>
    <row r="50" spans="1:13" customFormat="1" ht="15.95" customHeight="1">
      <c r="A50" s="24"/>
      <c r="E50" s="20"/>
      <c r="F50" s="20"/>
      <c r="G50" s="20"/>
      <c r="H50" s="20"/>
      <c r="I50" s="12"/>
      <c r="K50" s="135">
        <f>C23+C35+C49</f>
        <v>122.26</v>
      </c>
    </row>
    <row r="51" spans="1:13" customFormat="1" ht="15.95" customHeight="1" thickBot="1">
      <c r="A51" s="24"/>
      <c r="E51" s="20"/>
      <c r="F51" s="20"/>
      <c r="G51" s="7" t="s">
        <v>37</v>
      </c>
      <c r="H51" s="55">
        <f>C49</f>
        <v>55.08</v>
      </c>
      <c r="I51" s="12"/>
      <c r="L51" s="135"/>
      <c r="M51" s="135"/>
    </row>
    <row r="52" spans="1:13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t="s">
        <v>119</v>
      </c>
    </row>
    <row r="53" spans="1:13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7.5</v>
      </c>
      <c r="I53" s="12"/>
      <c r="K53" s="145">
        <f>H19+H34+H49</f>
        <v>66</v>
      </c>
    </row>
    <row r="54" spans="1:13" customFormat="1" ht="15.95" customHeight="1" thickBot="1">
      <c r="A54" s="24"/>
      <c r="B54" s="38" t="s">
        <v>21</v>
      </c>
      <c r="C54" s="60">
        <f>H24+H39+H54</f>
        <v>155.82</v>
      </c>
      <c r="D54" s="59" t="s">
        <v>78</v>
      </c>
      <c r="E54" s="20"/>
      <c r="F54" s="8"/>
      <c r="G54" s="30" t="s">
        <v>16</v>
      </c>
      <c r="H54" s="57">
        <f>SUM(H51:H53)</f>
        <v>62.58</v>
      </c>
      <c r="I54" s="12"/>
    </row>
    <row r="55" spans="1:13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</row>
    <row r="56" spans="1:13" customFormat="1" ht="13.5" thickTop="1"/>
    <row r="57" spans="1:13" customFormat="1" ht="15.95" customHeight="1" thickBot="1"/>
    <row r="58" spans="1:13" customFormat="1" ht="15.95" customHeight="1" thickTop="1">
      <c r="B58" s="240" t="s">
        <v>54</v>
      </c>
      <c r="C58" s="241"/>
      <c r="D58" s="241"/>
      <c r="E58" s="241"/>
      <c r="F58" s="241"/>
      <c r="G58" s="242"/>
    </row>
    <row r="59" spans="1:13" customFormat="1" ht="15.95" customHeight="1">
      <c r="B59" s="24"/>
      <c r="C59" s="46" t="s">
        <v>55</v>
      </c>
      <c r="D59" s="47" t="s">
        <v>56</v>
      </c>
      <c r="E59" s="47" t="s">
        <v>57</v>
      </c>
      <c r="F59" s="46" t="s">
        <v>10</v>
      </c>
      <c r="G59" s="49" t="s">
        <v>58</v>
      </c>
    </row>
    <row r="60" spans="1:13" customFormat="1" ht="15.95" customHeight="1">
      <c r="B60" s="50" t="s">
        <v>59</v>
      </c>
      <c r="C60" s="48">
        <v>91.76</v>
      </c>
      <c r="D60" s="48">
        <v>89.41</v>
      </c>
      <c r="E60" s="48">
        <v>98.82</v>
      </c>
      <c r="F60" s="48">
        <v>100.82</v>
      </c>
      <c r="G60" s="51">
        <v>102.35</v>
      </c>
    </row>
    <row r="61" spans="1:13" customFormat="1" ht="15.95" customHeight="1">
      <c r="B61" s="50" t="s">
        <v>60</v>
      </c>
      <c r="C61" s="48">
        <v>111.43</v>
      </c>
      <c r="D61" s="48">
        <v>108.57</v>
      </c>
      <c r="E61" s="48">
        <v>120</v>
      </c>
      <c r="F61" s="48">
        <v>122</v>
      </c>
      <c r="G61" s="51">
        <v>124.29</v>
      </c>
    </row>
    <row r="62" spans="1:13" customFormat="1" ht="15.95" customHeight="1">
      <c r="B62" s="50" t="s">
        <v>61</v>
      </c>
      <c r="C62" s="48">
        <v>141.82</v>
      </c>
      <c r="D62" s="48">
        <v>138.18</v>
      </c>
      <c r="E62" s="48">
        <v>152.72999999999999</v>
      </c>
      <c r="F62" s="48">
        <v>154.72999999999999</v>
      </c>
      <c r="G62" s="51">
        <v>158.18</v>
      </c>
    </row>
    <row r="63" spans="1:13" customFormat="1" ht="15.95" customHeight="1">
      <c r="B63" s="50" t="s">
        <v>62</v>
      </c>
      <c r="C63" s="48">
        <v>195</v>
      </c>
      <c r="D63" s="48">
        <v>190</v>
      </c>
      <c r="E63" s="48">
        <v>210</v>
      </c>
      <c r="F63" s="48">
        <v>212</v>
      </c>
      <c r="G63" s="51">
        <v>217.5</v>
      </c>
    </row>
    <row r="64" spans="1:13" customFormat="1" ht="15.95" customHeight="1" thickBot="1">
      <c r="B64" s="52" t="s">
        <v>63</v>
      </c>
      <c r="C64" s="53" t="s">
        <v>64</v>
      </c>
      <c r="D64" s="53" t="s">
        <v>65</v>
      </c>
      <c r="E64" s="53" t="s">
        <v>66</v>
      </c>
      <c r="F64" s="53" t="s">
        <v>67</v>
      </c>
      <c r="G64" s="54" t="s">
        <v>68</v>
      </c>
    </row>
    <row r="65" spans="2:6" customFormat="1" ht="15.95" customHeight="1" thickTop="1"/>
    <row r="66" spans="2:6" customFormat="1" ht="15.95" customHeight="1"/>
    <row r="67" spans="2:6" customFormat="1" ht="15.95" customHeight="1">
      <c r="B67" s="1"/>
      <c r="C67" s="17" t="s">
        <v>4</v>
      </c>
      <c r="D67" s="77">
        <v>0</v>
      </c>
      <c r="E67" s="67" t="s">
        <v>5</v>
      </c>
      <c r="F67" s="67"/>
    </row>
    <row r="68" spans="2:6" customFormat="1" ht="15.95" customHeight="1">
      <c r="C68" s="68" t="s">
        <v>6</v>
      </c>
      <c r="D68" s="69" t="e">
        <v>#N/A</v>
      </c>
      <c r="E68" s="67"/>
      <c r="F68" s="67"/>
    </row>
    <row r="69" spans="2:6" customFormat="1" ht="15.95" customHeight="1">
      <c r="C69" s="68" t="s">
        <v>7</v>
      </c>
      <c r="D69" s="69" t="e">
        <v>#N/A</v>
      </c>
      <c r="E69" s="67"/>
      <c r="F69" s="67"/>
    </row>
    <row r="70" spans="2:6" customFormat="1" ht="15.95" customHeight="1">
      <c r="C70" s="68" t="s">
        <v>8</v>
      </c>
      <c r="D70" s="69" t="e">
        <v>#N/A</v>
      </c>
      <c r="E70" s="67"/>
      <c r="F70" s="67"/>
    </row>
    <row r="71" spans="2:6" ht="15.95" customHeight="1">
      <c r="C71" s="68" t="s">
        <v>9</v>
      </c>
      <c r="D71" s="69" t="e">
        <v>#N/A</v>
      </c>
      <c r="E71" s="70"/>
      <c r="F71" s="70"/>
    </row>
    <row r="72" spans="2:6" ht="15.95" customHeight="1"/>
    <row r="73" spans="2:6" ht="15.95" customHeight="1"/>
    <row r="74" spans="2:6" ht="15.95" customHeight="1"/>
    <row r="75" spans="2:6" ht="15.95" customHeight="1"/>
    <row r="76" spans="2:6" ht="15.95" customHeight="1"/>
    <row r="77" spans="2:6" ht="15.95" customHeight="1"/>
    <row r="78" spans="2:6" ht="15.95" customHeight="1"/>
    <row r="79" spans="2:6" ht="15.95" customHeight="1"/>
    <row r="80" spans="2:6" ht="15.95" customHeight="1"/>
    <row r="81" ht="15.95" customHeight="1"/>
    <row r="82" ht="15.95" customHeight="1"/>
    <row r="83" ht="15.95" customHeight="1"/>
    <row r="84" ht="15.95" customHeight="1"/>
    <row r="85" ht="15.95" customHeight="1"/>
  </sheetData>
  <mergeCells count="1">
    <mergeCell ref="B58:G58"/>
  </mergeCells>
  <hyperlinks>
    <hyperlink ref="C8" r:id="rId1"/>
  </hyperlinks>
  <pageMargins left="0.75" right="0.33" top="0.24" bottom="0.23" header="0.25" footer="0.23"/>
  <pageSetup orientation="portrait" r:id="rId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91"/>
  <sheetViews>
    <sheetView topLeftCell="A22" workbookViewId="0">
      <selection activeCell="K49" sqref="K49:K53"/>
    </sheetView>
  </sheetViews>
  <sheetFormatPr defaultColWidth="10.75" defaultRowHeight="10.5"/>
  <cols>
    <col min="1" max="1" width="2" style="1" customWidth="1"/>
    <col min="2" max="2" width="14.875" style="1" customWidth="1"/>
    <col min="3" max="6" width="9.375" style="1" customWidth="1"/>
    <col min="7" max="7" width="11.25" style="1" customWidth="1"/>
    <col min="8" max="8" width="9.125" style="1" customWidth="1"/>
    <col min="9" max="9" width="2.375" style="1" customWidth="1"/>
    <col min="10" max="16384" width="10.75" style="1"/>
  </cols>
  <sheetData>
    <row r="1" spans="1:9" ht="15">
      <c r="A1" s="1" t="s">
        <v>77</v>
      </c>
      <c r="B1" s="2" t="s">
        <v>42</v>
      </c>
      <c r="C1" s="2"/>
      <c r="D1" s="2"/>
      <c r="E1" s="2"/>
      <c r="F1" s="2"/>
      <c r="G1" s="2"/>
      <c r="H1" s="2"/>
      <c r="I1" s="2"/>
    </row>
    <row r="2" spans="1:9" ht="15">
      <c r="B2" s="2" t="s">
        <v>52</v>
      </c>
      <c r="C2" s="2"/>
      <c r="D2" s="2"/>
      <c r="E2" s="2"/>
      <c r="F2" s="2"/>
      <c r="G2" s="2"/>
      <c r="H2" s="2"/>
      <c r="I2" s="2"/>
    </row>
    <row r="3" spans="1:9" ht="6" customHeight="1">
      <c r="B3" s="2"/>
      <c r="C3" s="2"/>
      <c r="D3" s="2"/>
      <c r="E3" s="2"/>
      <c r="F3" s="2"/>
      <c r="G3" s="2"/>
      <c r="H3" s="2"/>
      <c r="I3" s="2"/>
    </row>
    <row r="4" spans="1:9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</row>
    <row r="5" spans="1:9" ht="15.95" customHeight="1">
      <c r="B5" s="31" t="s">
        <v>47</v>
      </c>
      <c r="C5" s="73" t="s">
        <v>72</v>
      </c>
      <c r="D5" s="74"/>
      <c r="E5" s="74"/>
      <c r="F5" s="3"/>
      <c r="G5"/>
      <c r="H5"/>
    </row>
    <row r="6" spans="1:9" ht="15.95" customHeight="1">
      <c r="B6" s="31" t="s">
        <v>48</v>
      </c>
      <c r="C6" s="73" t="s">
        <v>73</v>
      </c>
      <c r="D6" s="74"/>
      <c r="E6" s="74"/>
      <c r="F6" s="3"/>
      <c r="G6"/>
      <c r="H6"/>
    </row>
    <row r="7" spans="1:9" ht="15.95" customHeight="1">
      <c r="B7" s="31" t="s">
        <v>49</v>
      </c>
      <c r="C7" s="73" t="s">
        <v>74</v>
      </c>
      <c r="D7" s="74"/>
      <c r="E7" s="74"/>
      <c r="F7" s="32"/>
      <c r="G7"/>
      <c r="H7"/>
    </row>
    <row r="8" spans="1:9" ht="15.95" customHeight="1">
      <c r="B8" s="31" t="s">
        <v>50</v>
      </c>
      <c r="C8" s="78" t="s">
        <v>75</v>
      </c>
      <c r="D8" s="74"/>
      <c r="E8" s="74"/>
      <c r="F8" s="32"/>
      <c r="G8"/>
      <c r="H8"/>
    </row>
    <row r="9" spans="1:9" ht="3.95" customHeight="1" thickBot="1">
      <c r="B9" s="31"/>
      <c r="C9" s="3"/>
      <c r="D9" s="3"/>
      <c r="E9" s="3"/>
      <c r="F9" s="32"/>
      <c r="G9"/>
      <c r="H9"/>
    </row>
    <row r="10" spans="1:9" ht="18" customHeight="1" thickBot="1">
      <c r="B10" s="31" t="s">
        <v>1</v>
      </c>
      <c r="C10" s="72" t="s">
        <v>77</v>
      </c>
      <c r="D10" s="71" t="s">
        <v>0</v>
      </c>
      <c r="F10" s="31" t="s">
        <v>17</v>
      </c>
      <c r="G10" s="79">
        <v>39552</v>
      </c>
      <c r="H10" s="20"/>
    </row>
    <row r="11" spans="1:9" ht="9.9499999999999993" customHeight="1" thickBot="1">
      <c r="F11"/>
      <c r="G11"/>
      <c r="H11"/>
    </row>
    <row r="12" spans="1: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</row>
    <row r="13" spans="1: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</row>
    <row r="14" spans="1: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</row>
    <row r="15" spans="1: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</row>
    <row r="16" spans="1:9" ht="15.95" customHeight="1">
      <c r="A16" s="13"/>
      <c r="B16" s="29" t="s">
        <v>24</v>
      </c>
      <c r="C16" s="61">
        <v>2.94</v>
      </c>
      <c r="D16" s="62"/>
      <c r="E16" s="20"/>
      <c r="F16" s="7" t="s">
        <v>43</v>
      </c>
      <c r="G16" s="65">
        <v>8</v>
      </c>
      <c r="H16" s="65">
        <v>20</v>
      </c>
      <c r="I16" s="12"/>
    </row>
    <row r="17" spans="1:10" s="8" customFormat="1" ht="15.95" customHeight="1">
      <c r="A17" s="24"/>
      <c r="B17" s="29" t="s">
        <v>25</v>
      </c>
      <c r="C17" s="61">
        <v>3.08</v>
      </c>
      <c r="D17" s="62"/>
      <c r="E17" s="20"/>
      <c r="F17" s="7" t="s">
        <v>44</v>
      </c>
      <c r="G17" s="65">
        <v>10</v>
      </c>
      <c r="H17" s="65">
        <v>5</v>
      </c>
      <c r="I17" s="12"/>
    </row>
    <row r="18" spans="1:10" s="8" customFormat="1" ht="15.95" customHeight="1" thickBot="1">
      <c r="A18" s="24"/>
      <c r="B18" s="29" t="s">
        <v>26</v>
      </c>
      <c r="C18" s="61">
        <v>3.02</v>
      </c>
      <c r="D18" s="62"/>
      <c r="E18" s="20"/>
      <c r="F18" s="7" t="s">
        <v>45</v>
      </c>
      <c r="G18" s="65">
        <v>9</v>
      </c>
      <c r="H18" s="66">
        <v>12</v>
      </c>
      <c r="I18" s="12"/>
    </row>
    <row r="19" spans="1:10" s="8" customFormat="1" ht="15.95" customHeight="1" thickBot="1">
      <c r="A19" s="24"/>
      <c r="B19" s="29" t="s">
        <v>27</v>
      </c>
      <c r="C19" s="61">
        <v>6.05</v>
      </c>
      <c r="D19" s="62"/>
      <c r="E19" s="20"/>
      <c r="F19" s="20"/>
      <c r="G19" s="6" t="s">
        <v>46</v>
      </c>
      <c r="H19" s="58">
        <f>SUM(H16:H18)</f>
        <v>37</v>
      </c>
      <c r="I19" s="12"/>
    </row>
    <row r="20" spans="1:10" s="8" customFormat="1" ht="15.95" customHeight="1">
      <c r="A20" s="24"/>
      <c r="B20" s="29" t="s">
        <v>28</v>
      </c>
      <c r="C20" s="61">
        <v>5.17</v>
      </c>
      <c r="D20" s="62"/>
      <c r="E20" s="20"/>
      <c r="F20" s="20"/>
      <c r="G20" s="20"/>
      <c r="H20" s="41"/>
      <c r="I20" s="12"/>
    </row>
    <row r="21" spans="1:10" s="8" customFormat="1" ht="15.95" customHeight="1">
      <c r="A21" s="24"/>
      <c r="B21" s="29" t="s">
        <v>29</v>
      </c>
      <c r="C21" s="61">
        <v>10.97</v>
      </c>
      <c r="D21" s="62"/>
      <c r="E21" s="20"/>
      <c r="F21" s="20"/>
      <c r="G21" s="7" t="s">
        <v>37</v>
      </c>
      <c r="H21" s="55">
        <f>C23</f>
        <v>37.75</v>
      </c>
      <c r="I21" s="12"/>
    </row>
    <row r="22" spans="1:10" s="8" customFormat="1" ht="15.95" customHeight="1" thickBot="1">
      <c r="A22" s="24"/>
      <c r="B22" s="29" t="s">
        <v>30</v>
      </c>
      <c r="C22" s="63">
        <v>6.52</v>
      </c>
      <c r="D22" s="64"/>
      <c r="E22" s="20"/>
      <c r="G22" s="17" t="s">
        <v>18</v>
      </c>
      <c r="H22" s="55">
        <f>D23*3</f>
        <v>0</v>
      </c>
      <c r="I22" s="12"/>
    </row>
    <row r="23" spans="1:10" s="8" customFormat="1" ht="15.95" customHeight="1" thickBot="1">
      <c r="A23" s="24"/>
      <c r="B23" s="6" t="s">
        <v>35</v>
      </c>
      <c r="C23" s="57">
        <f>SUM(C16:C22)</f>
        <v>37.75</v>
      </c>
      <c r="D23" s="58">
        <f>SUM(D16:D22)</f>
        <v>0</v>
      </c>
      <c r="E23" s="20"/>
      <c r="G23" s="17" t="s">
        <v>19</v>
      </c>
      <c r="H23" s="56">
        <f>H19/2</f>
        <v>18.5</v>
      </c>
      <c r="I23" s="12"/>
    </row>
    <row r="24" spans="1:10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56.25</v>
      </c>
      <c r="I24" s="12"/>
    </row>
    <row r="25" spans="1:10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</row>
    <row r="26" spans="1:10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</row>
    <row r="27" spans="1:10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</row>
    <row r="28" spans="1:10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</row>
    <row r="29" spans="1:10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</row>
    <row r="30" spans="1:10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</row>
    <row r="31" spans="1:10" customFormat="1" ht="15.95" customHeight="1">
      <c r="A31" s="13"/>
      <c r="B31" s="29" t="s">
        <v>39</v>
      </c>
      <c r="C31" s="61">
        <v>6.15</v>
      </c>
      <c r="D31" s="62"/>
      <c r="E31" s="20"/>
      <c r="F31" s="7" t="s">
        <v>43</v>
      </c>
      <c r="G31" s="65">
        <v>9</v>
      </c>
      <c r="H31" s="65">
        <v>9</v>
      </c>
      <c r="I31" s="12"/>
    </row>
    <row r="32" spans="1:10" customFormat="1" ht="15.95" customHeight="1">
      <c r="A32" s="24"/>
      <c r="B32" s="29" t="s">
        <v>40</v>
      </c>
      <c r="C32" s="61">
        <v>6.24</v>
      </c>
      <c r="D32" s="62"/>
      <c r="E32" s="20"/>
      <c r="F32" s="7" t="s">
        <v>44</v>
      </c>
      <c r="G32" s="65">
        <v>8</v>
      </c>
      <c r="H32" s="65">
        <v>14</v>
      </c>
      <c r="I32" s="12"/>
    </row>
    <row r="33" spans="1:9" customFormat="1" ht="15.95" customHeight="1" thickBot="1">
      <c r="A33" s="24"/>
      <c r="B33" s="29" t="s">
        <v>41</v>
      </c>
      <c r="C33" s="61">
        <v>15.35</v>
      </c>
      <c r="D33" s="62"/>
      <c r="E33" s="20"/>
      <c r="F33" s="7" t="s">
        <v>45</v>
      </c>
      <c r="G33" s="65">
        <v>9</v>
      </c>
      <c r="H33" s="66">
        <v>10</v>
      </c>
      <c r="I33" s="12"/>
    </row>
    <row r="34" spans="1:9" customFormat="1" ht="15.95" customHeight="1" thickBot="1">
      <c r="A34" s="24"/>
      <c r="B34" s="29" t="s">
        <v>27</v>
      </c>
      <c r="C34" s="61">
        <v>7.54</v>
      </c>
      <c r="D34" s="62"/>
      <c r="E34" s="20"/>
      <c r="F34" s="20"/>
      <c r="G34" s="6" t="s">
        <v>46</v>
      </c>
      <c r="H34" s="58">
        <f>SUM(H31:H33)</f>
        <v>33</v>
      </c>
      <c r="I34" s="12"/>
    </row>
    <row r="35" spans="1:9" customFormat="1" ht="15.95" customHeight="1" thickBot="1">
      <c r="A35" s="24"/>
      <c r="B35" s="6" t="s">
        <v>35</v>
      </c>
      <c r="C35" s="57">
        <f>SUM(C31:C34)</f>
        <v>35.28</v>
      </c>
      <c r="D35" s="58">
        <f>SUM(D31:D34)</f>
        <v>0</v>
      </c>
      <c r="E35" s="20"/>
      <c r="F35" s="20"/>
      <c r="G35" s="20"/>
      <c r="H35" s="20"/>
      <c r="I35" s="12"/>
    </row>
    <row r="36" spans="1:9" customFormat="1" ht="15.95" customHeight="1">
      <c r="A36" s="24"/>
      <c r="E36" s="20"/>
      <c r="F36" s="20"/>
      <c r="G36" s="7" t="s">
        <v>37</v>
      </c>
      <c r="H36" s="55">
        <f>C35</f>
        <v>35.28</v>
      </c>
      <c r="I36" s="12"/>
    </row>
    <row r="37" spans="1: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</row>
    <row r="38" spans="1: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16.5</v>
      </c>
      <c r="I38" s="12"/>
    </row>
    <row r="39" spans="1: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51.78</v>
      </c>
      <c r="I39" s="12"/>
    </row>
    <row r="40" spans="1: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</row>
    <row r="41" spans="1:9" customFormat="1" ht="9.9499999999999993" customHeight="1" thickTop="1" thickBot="1"/>
    <row r="42" spans="1: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</row>
    <row r="43" spans="1: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</row>
    <row r="44" spans="1: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</row>
    <row r="45" spans="1: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</row>
    <row r="46" spans="1:9" customFormat="1" ht="15.95" customHeight="1">
      <c r="A46" s="13"/>
      <c r="B46" s="29" t="s">
        <v>12</v>
      </c>
      <c r="C46" s="61">
        <v>27.33</v>
      </c>
      <c r="D46" s="62"/>
      <c r="E46" s="20"/>
      <c r="F46" s="7" t="s">
        <v>43</v>
      </c>
      <c r="G46" s="65">
        <v>9</v>
      </c>
      <c r="H46" s="65">
        <v>13</v>
      </c>
      <c r="I46" s="12"/>
    </row>
    <row r="47" spans="1:9" customFormat="1" ht="15.95" customHeight="1">
      <c r="A47" s="24"/>
      <c r="B47" s="29" t="s">
        <v>13</v>
      </c>
      <c r="C47" s="61">
        <v>30.24</v>
      </c>
      <c r="D47" s="62"/>
      <c r="E47" s="20"/>
      <c r="F47" s="7" t="s">
        <v>44</v>
      </c>
      <c r="G47" s="65">
        <v>10</v>
      </c>
      <c r="H47" s="65">
        <v>3</v>
      </c>
      <c r="I47" s="12"/>
    </row>
    <row r="48" spans="1:9" customFormat="1" ht="15.95" customHeight="1" thickBot="1">
      <c r="A48" s="24"/>
      <c r="B48" s="29" t="s">
        <v>14</v>
      </c>
      <c r="C48" s="61">
        <v>9.94</v>
      </c>
      <c r="D48" s="62"/>
      <c r="E48" s="20"/>
      <c r="F48" s="7" t="s">
        <v>45</v>
      </c>
      <c r="G48" s="65">
        <v>9</v>
      </c>
      <c r="H48" s="66">
        <v>14</v>
      </c>
      <c r="I48" s="12"/>
    </row>
    <row r="49" spans="1:11" customFormat="1" ht="15.95" customHeight="1" thickBot="1">
      <c r="A49" s="24"/>
      <c r="B49" s="6" t="s">
        <v>35</v>
      </c>
      <c r="C49" s="57">
        <f>SUM(C46:C48)</f>
        <v>67.509999999999991</v>
      </c>
      <c r="D49" s="58">
        <f>SUM(D46:D48)</f>
        <v>0</v>
      </c>
      <c r="E49" s="20"/>
      <c r="F49" s="20"/>
      <c r="G49" s="6" t="s">
        <v>46</v>
      </c>
      <c r="H49" s="58">
        <f>SUM(H46:H48)</f>
        <v>30</v>
      </c>
      <c r="I49" s="12"/>
      <c r="K49" t="s">
        <v>120</v>
      </c>
    </row>
    <row r="50" spans="1:11" customFormat="1" ht="15.95" customHeight="1">
      <c r="A50" s="24"/>
      <c r="E50" s="20"/>
      <c r="F50" s="20"/>
      <c r="G50" s="20"/>
      <c r="H50" s="20"/>
      <c r="I50" s="12"/>
      <c r="K50" s="135">
        <f>C23+C35+C49</f>
        <v>140.54</v>
      </c>
    </row>
    <row r="51" spans="1:11" customFormat="1" ht="15.95" customHeight="1" thickBot="1">
      <c r="A51" s="24"/>
      <c r="E51" s="20"/>
      <c r="F51" s="20"/>
      <c r="G51" s="7" t="s">
        <v>37</v>
      </c>
      <c r="H51" s="55">
        <f>C49</f>
        <v>67.509999999999991</v>
      </c>
      <c r="I51" s="12"/>
    </row>
    <row r="52" spans="1:11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t="s">
        <v>119</v>
      </c>
    </row>
    <row r="53" spans="1:11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15</v>
      </c>
      <c r="I53" s="12"/>
      <c r="K53" s="145">
        <f>H19+H34+H49</f>
        <v>100</v>
      </c>
    </row>
    <row r="54" spans="1:11" customFormat="1" ht="15.95" customHeight="1" thickBot="1">
      <c r="A54" s="24"/>
      <c r="B54" s="38" t="s">
        <v>21</v>
      </c>
      <c r="C54" s="60">
        <f>H24+H39+H54</f>
        <v>190.54</v>
      </c>
      <c r="D54" s="59" t="s">
        <v>71</v>
      </c>
      <c r="E54" s="20"/>
      <c r="F54" s="8"/>
      <c r="G54" s="30" t="s">
        <v>16</v>
      </c>
      <c r="H54" s="57">
        <f>SUM(H51:H53)</f>
        <v>82.509999999999991</v>
      </c>
      <c r="I54" s="12"/>
    </row>
    <row r="55" spans="1:11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</row>
    <row r="56" spans="1:11" customFormat="1" ht="13.5" thickTop="1"/>
    <row r="57" spans="1:11" customFormat="1" ht="14.1" customHeight="1"/>
    <row r="58" spans="1:11" customFormat="1" ht="12.75"/>
    <row r="59" spans="1:11" customFormat="1" ht="15.95" customHeight="1"/>
    <row r="60" spans="1:11" customFormat="1" ht="15.95" customHeight="1"/>
    <row r="61" spans="1:11" customFormat="1" ht="15.95" customHeight="1"/>
    <row r="62" spans="1:11" customFormat="1" ht="15.95" customHeight="1"/>
    <row r="63" spans="1:11" customFormat="1" ht="15.95" customHeight="1" thickBot="1"/>
    <row r="64" spans="1:11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7" right="0.7" top="0.19" bottom="0.2" header="0.3" footer="0.3"/>
  <pageSetup orientation="portrait"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91"/>
  <sheetViews>
    <sheetView topLeftCell="A4" workbookViewId="0">
      <selection activeCell="K49" sqref="K49:K53"/>
    </sheetView>
  </sheetViews>
  <sheetFormatPr defaultColWidth="10.75" defaultRowHeight="10.5"/>
  <cols>
    <col min="1" max="1" width="2" style="1" customWidth="1"/>
    <col min="2" max="2" width="14.875" style="1" customWidth="1"/>
    <col min="3" max="6" width="9.375" style="1" customWidth="1"/>
    <col min="7" max="7" width="10.5" style="1" customWidth="1"/>
    <col min="8" max="8" width="9.125" style="1" customWidth="1"/>
    <col min="9" max="9" width="2.375" style="1" customWidth="1"/>
    <col min="10" max="16384" width="10.75" style="1"/>
  </cols>
  <sheetData>
    <row r="1" spans="1:9" ht="15">
      <c r="B1" s="2" t="s">
        <v>42</v>
      </c>
      <c r="C1" s="2"/>
      <c r="D1" s="2"/>
      <c r="E1" s="2"/>
      <c r="F1" s="2"/>
      <c r="G1" s="2"/>
      <c r="H1" s="2"/>
      <c r="I1" s="2"/>
    </row>
    <row r="2" spans="1:9" ht="15">
      <c r="B2" s="2" t="s">
        <v>52</v>
      </c>
      <c r="C2" s="2"/>
      <c r="D2" s="2"/>
      <c r="E2" s="2"/>
      <c r="F2" s="2"/>
      <c r="G2" s="2"/>
      <c r="H2" s="2"/>
      <c r="I2" s="2"/>
    </row>
    <row r="3" spans="1:9" ht="6" customHeight="1">
      <c r="B3" s="2"/>
      <c r="C3" s="2"/>
      <c r="D3" s="2"/>
      <c r="E3" s="2"/>
      <c r="F3" s="2"/>
      <c r="G3" s="2"/>
      <c r="H3" s="2"/>
      <c r="I3" s="2"/>
    </row>
    <row r="4" spans="1:9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</row>
    <row r="5" spans="1:9" ht="15.95" customHeight="1">
      <c r="B5" s="31" t="s">
        <v>47</v>
      </c>
      <c r="C5" s="73" t="s">
        <v>72</v>
      </c>
      <c r="D5" s="74"/>
      <c r="E5" s="74"/>
      <c r="F5" s="3"/>
      <c r="G5"/>
      <c r="H5"/>
    </row>
    <row r="6" spans="1:9" ht="15.95" customHeight="1">
      <c r="B6" s="31" t="s">
        <v>48</v>
      </c>
      <c r="C6" s="73" t="s">
        <v>73</v>
      </c>
      <c r="D6" s="74"/>
      <c r="E6" s="74"/>
      <c r="F6" s="3"/>
      <c r="G6"/>
      <c r="H6"/>
    </row>
    <row r="7" spans="1:9" ht="15.95" customHeight="1">
      <c r="B7" s="31" t="s">
        <v>49</v>
      </c>
      <c r="C7" s="73" t="s">
        <v>74</v>
      </c>
      <c r="D7" s="74"/>
      <c r="E7" s="74"/>
      <c r="F7" s="32"/>
      <c r="G7"/>
      <c r="H7"/>
    </row>
    <row r="8" spans="1:9" ht="15.95" customHeight="1">
      <c r="B8" s="31" t="s">
        <v>50</v>
      </c>
      <c r="C8" s="78" t="s">
        <v>75</v>
      </c>
      <c r="D8" s="74"/>
      <c r="E8" s="74"/>
      <c r="F8" s="32"/>
      <c r="G8"/>
      <c r="H8"/>
    </row>
    <row r="9" spans="1:9" ht="3.95" customHeight="1" thickBot="1">
      <c r="B9" s="31"/>
      <c r="C9" s="3"/>
      <c r="D9" s="3"/>
      <c r="E9" s="3"/>
      <c r="F9" s="32"/>
      <c r="G9"/>
      <c r="H9"/>
    </row>
    <row r="10" spans="1:9" ht="18" customHeight="1" thickBot="1">
      <c r="B10" s="31" t="s">
        <v>1</v>
      </c>
      <c r="C10" s="72" t="s">
        <v>55</v>
      </c>
      <c r="D10" s="71" t="s">
        <v>0</v>
      </c>
      <c r="F10" s="31" t="s">
        <v>17</v>
      </c>
      <c r="G10" s="79">
        <v>39538</v>
      </c>
      <c r="H10" s="20"/>
    </row>
    <row r="11" spans="1:9" ht="9.9499999999999993" customHeight="1" thickBot="1">
      <c r="F11"/>
      <c r="G11"/>
      <c r="H11"/>
    </row>
    <row r="12" spans="1: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</row>
    <row r="13" spans="1: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</row>
    <row r="14" spans="1: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</row>
    <row r="15" spans="1: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</row>
    <row r="16" spans="1:9" ht="15.95" customHeight="1">
      <c r="A16" s="13"/>
      <c r="B16" s="29" t="s">
        <v>24</v>
      </c>
      <c r="C16" s="61">
        <v>3.04</v>
      </c>
      <c r="D16" s="62">
        <v>0</v>
      </c>
      <c r="E16" s="20"/>
      <c r="F16" s="7" t="s">
        <v>43</v>
      </c>
      <c r="G16" s="65">
        <v>8</v>
      </c>
      <c r="H16" s="65">
        <v>12</v>
      </c>
      <c r="I16" s="12"/>
    </row>
    <row r="17" spans="1:10" s="8" customFormat="1" ht="15.95" customHeight="1">
      <c r="A17" s="24"/>
      <c r="B17" s="29" t="s">
        <v>25</v>
      </c>
      <c r="C17" s="61">
        <v>2.71</v>
      </c>
      <c r="D17" s="62">
        <v>0</v>
      </c>
      <c r="E17" s="20"/>
      <c r="F17" s="7" t="s">
        <v>44</v>
      </c>
      <c r="G17" s="65">
        <v>7</v>
      </c>
      <c r="H17" s="65">
        <v>16</v>
      </c>
      <c r="I17" s="12"/>
    </row>
    <row r="18" spans="1:10" s="8" customFormat="1" ht="15.95" customHeight="1" thickBot="1">
      <c r="A18" s="24"/>
      <c r="B18" s="29" t="s">
        <v>26</v>
      </c>
      <c r="C18" s="61">
        <v>2.7</v>
      </c>
      <c r="D18" s="62">
        <v>0</v>
      </c>
      <c r="E18" s="20"/>
      <c r="F18" s="7" t="s">
        <v>45</v>
      </c>
      <c r="G18" s="65">
        <v>10</v>
      </c>
      <c r="H18" s="66">
        <v>4</v>
      </c>
      <c r="I18" s="12"/>
    </row>
    <row r="19" spans="1:10" s="8" customFormat="1" ht="15.95" customHeight="1" thickBot="1">
      <c r="A19" s="24"/>
      <c r="B19" s="29" t="s">
        <v>27</v>
      </c>
      <c r="C19" s="61">
        <v>6.1</v>
      </c>
      <c r="D19" s="62">
        <v>0</v>
      </c>
      <c r="E19" s="20"/>
      <c r="F19" s="20"/>
      <c r="G19" s="6" t="s">
        <v>46</v>
      </c>
      <c r="H19" s="58">
        <f>SUM(H16:H18)</f>
        <v>32</v>
      </c>
      <c r="I19" s="12"/>
    </row>
    <row r="20" spans="1:10" s="8" customFormat="1" ht="15.95" customHeight="1">
      <c r="A20" s="24"/>
      <c r="B20" s="29" t="s">
        <v>28</v>
      </c>
      <c r="C20" s="61">
        <v>17.77</v>
      </c>
      <c r="D20" s="62">
        <v>0</v>
      </c>
      <c r="E20" s="20"/>
      <c r="F20" s="20"/>
      <c r="G20" s="20"/>
      <c r="H20" s="41"/>
      <c r="I20" s="12"/>
    </row>
    <row r="21" spans="1:10" s="8" customFormat="1" ht="15.95" customHeight="1">
      <c r="A21" s="24"/>
      <c r="B21" s="29" t="s">
        <v>29</v>
      </c>
      <c r="C21" s="61">
        <v>12.23</v>
      </c>
      <c r="D21" s="62">
        <v>0</v>
      </c>
      <c r="E21" s="20"/>
      <c r="F21" s="20"/>
      <c r="G21" s="7" t="s">
        <v>37</v>
      </c>
      <c r="H21" s="55">
        <f>C23</f>
        <v>50.489999999999995</v>
      </c>
      <c r="I21" s="12"/>
    </row>
    <row r="22" spans="1:10" s="8" customFormat="1" ht="15.95" customHeight="1" thickBot="1">
      <c r="A22" s="24"/>
      <c r="B22" s="29" t="s">
        <v>30</v>
      </c>
      <c r="C22" s="63">
        <v>5.94</v>
      </c>
      <c r="D22" s="64">
        <v>0</v>
      </c>
      <c r="E22" s="20"/>
      <c r="G22" s="17" t="s">
        <v>18</v>
      </c>
      <c r="H22" s="55">
        <f>D23*3</f>
        <v>0</v>
      </c>
      <c r="I22" s="12"/>
    </row>
    <row r="23" spans="1:10" s="8" customFormat="1" ht="15.95" customHeight="1" thickBot="1">
      <c r="A23" s="24"/>
      <c r="B23" s="6" t="s">
        <v>35</v>
      </c>
      <c r="C23" s="57">
        <f>SUM(C16:C22)</f>
        <v>50.489999999999995</v>
      </c>
      <c r="D23" s="58">
        <f>SUM(D16:D22)</f>
        <v>0</v>
      </c>
      <c r="E23" s="20"/>
      <c r="G23" s="17" t="s">
        <v>19</v>
      </c>
      <c r="H23" s="56">
        <f>H19/2</f>
        <v>16</v>
      </c>
      <c r="I23" s="12"/>
    </row>
    <row r="24" spans="1:10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66.489999999999995</v>
      </c>
      <c r="I24" s="12"/>
    </row>
    <row r="25" spans="1:10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</row>
    <row r="26" spans="1:10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</row>
    <row r="27" spans="1:10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</row>
    <row r="28" spans="1:10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</row>
    <row r="29" spans="1:10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</row>
    <row r="30" spans="1:10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</row>
    <row r="31" spans="1:10" customFormat="1" ht="15.95" customHeight="1">
      <c r="A31" s="13"/>
      <c r="B31" s="29" t="s">
        <v>39</v>
      </c>
      <c r="C31" s="61">
        <v>6.22</v>
      </c>
      <c r="D31" s="62">
        <v>0</v>
      </c>
      <c r="E31" s="20"/>
      <c r="F31" s="7" t="s">
        <v>43</v>
      </c>
      <c r="G31" s="65">
        <v>9</v>
      </c>
      <c r="H31" s="65">
        <v>9</v>
      </c>
      <c r="I31" s="12"/>
    </row>
    <row r="32" spans="1:10" customFormat="1" ht="15.95" customHeight="1">
      <c r="A32" s="24"/>
      <c r="B32" s="29" t="s">
        <v>40</v>
      </c>
      <c r="C32" s="61">
        <v>5.0199999999999996</v>
      </c>
      <c r="D32" s="62">
        <v>0</v>
      </c>
      <c r="E32" s="20"/>
      <c r="F32" s="7" t="s">
        <v>44</v>
      </c>
      <c r="G32" s="65">
        <v>10</v>
      </c>
      <c r="H32" s="65">
        <v>2</v>
      </c>
      <c r="I32" s="12"/>
    </row>
    <row r="33" spans="1:9" customFormat="1" ht="15.95" customHeight="1" thickBot="1">
      <c r="A33" s="24"/>
      <c r="B33" s="29" t="s">
        <v>41</v>
      </c>
      <c r="C33" s="61">
        <v>13.79</v>
      </c>
      <c r="D33" s="62">
        <v>0</v>
      </c>
      <c r="E33" s="20"/>
      <c r="F33" s="7" t="s">
        <v>45</v>
      </c>
      <c r="G33" s="65">
        <v>10</v>
      </c>
      <c r="H33" s="66">
        <v>2</v>
      </c>
      <c r="I33" s="12"/>
    </row>
    <row r="34" spans="1:9" customFormat="1" ht="15.95" customHeight="1" thickBot="1">
      <c r="A34" s="24"/>
      <c r="B34" s="29" t="s">
        <v>27</v>
      </c>
      <c r="C34" s="61">
        <v>7.53</v>
      </c>
      <c r="D34" s="62">
        <v>0</v>
      </c>
      <c r="E34" s="20"/>
      <c r="F34" s="20"/>
      <c r="G34" s="6" t="s">
        <v>46</v>
      </c>
      <c r="H34" s="58">
        <f>SUM(H31:H33)</f>
        <v>13</v>
      </c>
      <c r="I34" s="12"/>
    </row>
    <row r="35" spans="1:9" customFormat="1" ht="15.95" customHeight="1" thickBot="1">
      <c r="A35" s="24"/>
      <c r="B35" s="6" t="s">
        <v>35</v>
      </c>
      <c r="C35" s="57">
        <f>SUM(C31:C34)</f>
        <v>32.559999999999995</v>
      </c>
      <c r="D35" s="58">
        <f>SUM(D31:D34)</f>
        <v>0</v>
      </c>
      <c r="E35" s="20"/>
      <c r="F35" s="20"/>
      <c r="G35" s="20"/>
      <c r="H35" s="20"/>
      <c r="I35" s="12"/>
    </row>
    <row r="36" spans="1:9" customFormat="1" ht="15.95" customHeight="1">
      <c r="A36" s="24"/>
      <c r="E36" s="20"/>
      <c r="F36" s="20"/>
      <c r="G36" s="7" t="s">
        <v>37</v>
      </c>
      <c r="H36" s="55">
        <f>C35</f>
        <v>32.559999999999995</v>
      </c>
      <c r="I36" s="12"/>
    </row>
    <row r="37" spans="1: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</row>
    <row r="38" spans="1: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6.5</v>
      </c>
      <c r="I38" s="12"/>
    </row>
    <row r="39" spans="1: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39.059999999999995</v>
      </c>
      <c r="I39" s="12"/>
    </row>
    <row r="40" spans="1: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</row>
    <row r="41" spans="1:9" customFormat="1" ht="9.9499999999999993" customHeight="1" thickTop="1" thickBot="1"/>
    <row r="42" spans="1: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</row>
    <row r="43" spans="1: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</row>
    <row r="44" spans="1: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</row>
    <row r="45" spans="1: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</row>
    <row r="46" spans="1:9" customFormat="1" ht="15.95" customHeight="1">
      <c r="A46" s="13"/>
      <c r="B46" s="29" t="s">
        <v>12</v>
      </c>
      <c r="C46" s="61">
        <v>26.94</v>
      </c>
      <c r="D46" s="62">
        <v>0</v>
      </c>
      <c r="E46" s="20"/>
      <c r="F46" s="7" t="s">
        <v>43</v>
      </c>
      <c r="G46" s="65">
        <v>9</v>
      </c>
      <c r="H46" s="65">
        <v>14</v>
      </c>
      <c r="I46" s="12"/>
    </row>
    <row r="47" spans="1:9" customFormat="1" ht="15.95" customHeight="1">
      <c r="A47" s="24"/>
      <c r="B47" s="29" t="s">
        <v>13</v>
      </c>
      <c r="C47" s="61">
        <v>31.47</v>
      </c>
      <c r="D47" s="62">
        <v>0</v>
      </c>
      <c r="E47" s="20"/>
      <c r="F47" s="7" t="s">
        <v>44</v>
      </c>
      <c r="G47" s="65">
        <v>10</v>
      </c>
      <c r="H47" s="65">
        <v>7</v>
      </c>
      <c r="I47" s="12"/>
    </row>
    <row r="48" spans="1:9" customFormat="1" ht="15.95" customHeight="1" thickBot="1">
      <c r="A48" s="24"/>
      <c r="B48" s="29" t="s">
        <v>14</v>
      </c>
      <c r="C48" s="61">
        <v>12.71</v>
      </c>
      <c r="D48" s="62">
        <v>0</v>
      </c>
      <c r="E48" s="20"/>
      <c r="F48" s="7" t="s">
        <v>45</v>
      </c>
      <c r="G48" s="65">
        <v>9</v>
      </c>
      <c r="H48" s="66">
        <v>15</v>
      </c>
      <c r="I48" s="12"/>
    </row>
    <row r="49" spans="1:11" customFormat="1" ht="15.95" customHeight="1" thickBot="1">
      <c r="A49" s="24"/>
      <c r="B49" s="6" t="s">
        <v>35</v>
      </c>
      <c r="C49" s="57">
        <f>SUM(C46:C48)</f>
        <v>71.12</v>
      </c>
      <c r="D49" s="58">
        <f>SUM(D46:D48)</f>
        <v>0</v>
      </c>
      <c r="E49" s="20"/>
      <c r="F49" s="20"/>
      <c r="G49" s="6" t="s">
        <v>46</v>
      </c>
      <c r="H49" s="58">
        <f>SUM(H46:H48)</f>
        <v>36</v>
      </c>
      <c r="I49" s="12"/>
      <c r="K49" t="s">
        <v>120</v>
      </c>
    </row>
    <row r="50" spans="1:11" customFormat="1" ht="15.95" customHeight="1">
      <c r="A50" s="24"/>
      <c r="E50" s="20"/>
      <c r="F50" s="20"/>
      <c r="G50" s="20"/>
      <c r="H50" s="20"/>
      <c r="I50" s="12"/>
      <c r="K50" s="135">
        <f>C23+C35+C49</f>
        <v>154.16999999999999</v>
      </c>
    </row>
    <row r="51" spans="1:11" customFormat="1" ht="15.95" customHeight="1" thickBot="1">
      <c r="A51" s="24"/>
      <c r="E51" s="20"/>
      <c r="F51" s="20"/>
      <c r="G51" s="7" t="s">
        <v>37</v>
      </c>
      <c r="H51" s="55">
        <f>C49</f>
        <v>71.12</v>
      </c>
      <c r="I51" s="12"/>
    </row>
    <row r="52" spans="1:11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t="s">
        <v>119</v>
      </c>
    </row>
    <row r="53" spans="1:11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18</v>
      </c>
      <c r="I53" s="12"/>
      <c r="K53" s="145">
        <f>H19+H34+H49</f>
        <v>81</v>
      </c>
    </row>
    <row r="54" spans="1:11" customFormat="1" ht="15.95" customHeight="1" thickBot="1">
      <c r="A54" s="24"/>
      <c r="B54" s="38" t="s">
        <v>21</v>
      </c>
      <c r="C54" s="60">
        <f>H24+H39+H54</f>
        <v>194.67</v>
      </c>
      <c r="D54" s="59" t="s">
        <v>71</v>
      </c>
      <c r="E54" s="20"/>
      <c r="F54" s="8"/>
      <c r="G54" s="30" t="s">
        <v>16</v>
      </c>
      <c r="H54" s="57">
        <f>SUM(H51:H53)</f>
        <v>89.12</v>
      </c>
      <c r="I54" s="12"/>
    </row>
    <row r="55" spans="1:11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</row>
    <row r="56" spans="1:11" customFormat="1" ht="13.5" thickTop="1"/>
    <row r="57" spans="1:11" customFormat="1" ht="14.1" customHeight="1"/>
    <row r="58" spans="1:11" customFormat="1" ht="12.75"/>
    <row r="59" spans="1:11" customFormat="1" ht="15.95" customHeight="1"/>
    <row r="60" spans="1:11" customFormat="1" ht="15.95" customHeight="1"/>
    <row r="61" spans="1:11" customFormat="1" ht="15.95" customHeight="1"/>
    <row r="62" spans="1:11" customFormat="1" ht="15.95" customHeight="1"/>
    <row r="63" spans="1:11" customFormat="1" ht="15.95" customHeight="1" thickBot="1"/>
    <row r="64" spans="1:11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hyperlinks>
    <hyperlink ref="C8" r:id="rId1"/>
  </hyperlinks>
  <pageMargins left="0.75" right="0.75" top="0.25" bottom="0.31" header="0.45" footer="0.34"/>
  <pageSetup orientation="portrait" r:id="rId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1"/>
  <sheetViews>
    <sheetView topLeftCell="A32" workbookViewId="0">
      <selection activeCell="E59" sqref="E59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20" ht="15">
      <c r="B1" s="2" t="s">
        <v>42</v>
      </c>
      <c r="C1" s="2"/>
      <c r="D1" s="2"/>
      <c r="E1" s="2"/>
      <c r="F1" s="2"/>
      <c r="G1" s="2"/>
      <c r="H1" s="2"/>
      <c r="I1" s="2"/>
      <c r="L1" s="2" t="s">
        <v>42</v>
      </c>
      <c r="M1" s="2"/>
      <c r="N1" s="2"/>
      <c r="O1" s="2"/>
      <c r="P1" s="2"/>
      <c r="Q1" s="2"/>
      <c r="R1" s="2"/>
      <c r="S1" s="2"/>
      <c r="T1" s="2"/>
    </row>
    <row r="2" spans="1:20" ht="15">
      <c r="B2" s="2" t="s">
        <v>52</v>
      </c>
      <c r="C2" s="2"/>
      <c r="D2" s="2"/>
      <c r="E2" s="2"/>
      <c r="F2" s="2"/>
      <c r="G2" s="2"/>
      <c r="H2" s="2"/>
      <c r="I2" s="2"/>
      <c r="L2" s="2" t="s">
        <v>52</v>
      </c>
      <c r="M2" s="2"/>
      <c r="N2" s="2"/>
      <c r="O2" s="2"/>
      <c r="P2" s="2"/>
      <c r="Q2" s="2"/>
      <c r="R2" s="2"/>
      <c r="S2" s="2"/>
      <c r="T2" s="2"/>
    </row>
    <row r="3" spans="1:20" ht="6" customHeight="1">
      <c r="B3" s="2"/>
      <c r="C3" s="2"/>
      <c r="D3" s="2"/>
      <c r="E3" s="2"/>
      <c r="F3" s="2"/>
      <c r="G3" s="2"/>
      <c r="H3" s="2"/>
      <c r="I3" s="2"/>
      <c r="L3" s="2"/>
      <c r="M3" s="2"/>
      <c r="N3" s="2"/>
      <c r="O3" s="2"/>
      <c r="P3" s="2"/>
      <c r="Q3" s="2"/>
      <c r="R3" s="2"/>
      <c r="S3" s="2"/>
      <c r="T3" s="2"/>
    </row>
    <row r="4" spans="1:20" ht="15.95" customHeight="1">
      <c r="B4" s="31" t="s">
        <v>51</v>
      </c>
      <c r="C4" s="73"/>
      <c r="D4" s="74"/>
      <c r="E4" s="74"/>
      <c r="G4" s="75" t="s">
        <v>3</v>
      </c>
      <c r="H4" s="73"/>
      <c r="L4" s="31" t="s">
        <v>51</v>
      </c>
      <c r="M4" s="73"/>
      <c r="N4" s="74"/>
      <c r="O4" s="74"/>
      <c r="P4" s="74"/>
      <c r="R4" s="75" t="s">
        <v>3</v>
      </c>
      <c r="S4" s="73"/>
    </row>
    <row r="5" spans="1:20" ht="15.95" customHeight="1">
      <c r="B5" s="31" t="s">
        <v>47</v>
      </c>
      <c r="C5" s="73"/>
      <c r="D5" s="74"/>
      <c r="E5" s="74"/>
      <c r="F5" s="3"/>
      <c r="G5"/>
      <c r="H5"/>
      <c r="L5" s="31" t="s">
        <v>47</v>
      </c>
      <c r="M5" s="73"/>
      <c r="N5" s="74"/>
      <c r="O5" s="74"/>
      <c r="P5" s="74"/>
      <c r="Q5" s="3"/>
      <c r="R5"/>
      <c r="S5"/>
    </row>
    <row r="6" spans="1:20" ht="15.95" customHeight="1">
      <c r="B6" s="31" t="s">
        <v>48</v>
      </c>
      <c r="C6" s="73"/>
      <c r="D6" s="74"/>
      <c r="E6" s="74"/>
      <c r="F6" s="3"/>
      <c r="G6"/>
      <c r="H6"/>
      <c r="L6" s="31" t="s">
        <v>48</v>
      </c>
      <c r="M6" s="73"/>
      <c r="N6" s="74"/>
      <c r="O6" s="74"/>
      <c r="P6" s="74"/>
      <c r="Q6" s="3"/>
      <c r="R6"/>
      <c r="S6"/>
    </row>
    <row r="7" spans="1:20" ht="15.95" customHeight="1">
      <c r="B7" s="31" t="s">
        <v>49</v>
      </c>
      <c r="C7" s="73"/>
      <c r="D7" s="74"/>
      <c r="E7" s="74"/>
      <c r="F7" s="32"/>
      <c r="G7"/>
      <c r="H7"/>
      <c r="L7" s="31" t="s">
        <v>49</v>
      </c>
      <c r="M7" s="73"/>
      <c r="N7" s="74"/>
      <c r="O7" s="74"/>
      <c r="P7" s="74"/>
      <c r="Q7" s="32"/>
      <c r="R7"/>
      <c r="S7"/>
    </row>
    <row r="8" spans="1:20" ht="15.95" customHeight="1">
      <c r="B8" s="31" t="s">
        <v>50</v>
      </c>
      <c r="C8" s="73"/>
      <c r="D8" s="74"/>
      <c r="E8" s="74"/>
      <c r="F8" s="32"/>
      <c r="G8"/>
      <c r="H8"/>
      <c r="L8" s="31" t="s">
        <v>50</v>
      </c>
      <c r="M8" s="73"/>
      <c r="N8" s="74"/>
      <c r="O8" s="74"/>
      <c r="P8" s="74"/>
      <c r="Q8" s="32"/>
      <c r="R8"/>
      <c r="S8"/>
    </row>
    <row r="9" spans="1:20" ht="3.95" customHeight="1" thickBot="1">
      <c r="B9" s="31"/>
      <c r="C9" s="3"/>
      <c r="D9" s="3"/>
      <c r="E9" s="3"/>
      <c r="F9" s="32"/>
      <c r="G9"/>
      <c r="H9"/>
      <c r="L9" s="31"/>
      <c r="M9" s="3"/>
      <c r="N9" s="3"/>
      <c r="O9" s="3"/>
      <c r="P9" s="3"/>
      <c r="Q9" s="32"/>
      <c r="R9"/>
      <c r="S9"/>
    </row>
    <row r="10" spans="1:20" ht="18" customHeight="1" thickBot="1">
      <c r="B10" s="31" t="s">
        <v>1</v>
      </c>
      <c r="C10" s="129" t="s">
        <v>57</v>
      </c>
      <c r="D10" s="71" t="s">
        <v>0</v>
      </c>
      <c r="F10" s="31" t="s">
        <v>17</v>
      </c>
      <c r="G10" s="130">
        <v>39422</v>
      </c>
      <c r="H10" s="20"/>
      <c r="L10" s="31" t="s">
        <v>1</v>
      </c>
      <c r="M10" s="72"/>
      <c r="N10" s="71" t="s">
        <v>0</v>
      </c>
      <c r="O10" s="71"/>
      <c r="Q10" s="31" t="s">
        <v>17</v>
      </c>
      <c r="R10" s="76"/>
      <c r="S10" s="20"/>
    </row>
    <row r="11" spans="1:20" ht="9.9499999999999993" customHeight="1" thickBot="1">
      <c r="F11"/>
      <c r="G11"/>
      <c r="H11"/>
      <c r="Q11"/>
      <c r="R11"/>
      <c r="S11"/>
    </row>
    <row r="12" spans="1:20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22"/>
      <c r="L12" s="10"/>
      <c r="M12" s="10"/>
      <c r="N12" s="10"/>
      <c r="O12" s="10"/>
      <c r="P12" s="10"/>
      <c r="Q12" s="10"/>
      <c r="R12" s="10"/>
      <c r="S12" s="10"/>
      <c r="T12" s="11"/>
    </row>
    <row r="13" spans="1:20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13"/>
      <c r="L13" s="18" t="s">
        <v>53</v>
      </c>
      <c r="M13" s="3"/>
      <c r="N13" s="3"/>
      <c r="O13" s="3"/>
      <c r="P13" s="3"/>
      <c r="Q13" s="19"/>
      <c r="R13" s="3"/>
      <c r="S13" s="3"/>
      <c r="T13" s="12"/>
    </row>
    <row r="14" spans="1:20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23"/>
      <c r="L14" s="16"/>
      <c r="M14" s="14"/>
      <c r="N14" s="14"/>
      <c r="O14" s="14"/>
      <c r="P14" s="14"/>
      <c r="Q14" s="14"/>
      <c r="R14" s="14"/>
      <c r="S14" s="14"/>
      <c r="T14" s="15"/>
    </row>
    <row r="15" spans="1:20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39"/>
      <c r="L15" s="40"/>
      <c r="M15" s="41" t="s">
        <v>31</v>
      </c>
      <c r="N15" s="41" t="s">
        <v>116</v>
      </c>
      <c r="O15" s="142" t="s">
        <v>117</v>
      </c>
      <c r="P15" s="42"/>
      <c r="Q15" s="4"/>
      <c r="R15" s="4" t="s">
        <v>34</v>
      </c>
      <c r="S15" s="4" t="s">
        <v>33</v>
      </c>
      <c r="T15" s="43"/>
    </row>
    <row r="16" spans="1:20" ht="15.95" customHeight="1">
      <c r="A16" s="13"/>
      <c r="B16" s="29" t="s">
        <v>24</v>
      </c>
      <c r="C16" s="61">
        <v>3.43</v>
      </c>
      <c r="D16" s="62"/>
      <c r="E16" s="20"/>
      <c r="F16" s="7" t="s">
        <v>43</v>
      </c>
      <c r="G16" s="65">
        <v>10</v>
      </c>
      <c r="H16" s="65">
        <v>1</v>
      </c>
      <c r="I16" s="12"/>
      <c r="K16" s="13"/>
      <c r="L16" s="29" t="s">
        <v>24</v>
      </c>
      <c r="M16" s="61">
        <v>2.75</v>
      </c>
      <c r="N16" s="132">
        <f>M16-C16</f>
        <v>-0.68000000000000016</v>
      </c>
      <c r="O16" s="140">
        <f>N16/C16</f>
        <v>-0.19825072886297379</v>
      </c>
      <c r="P16" s="20"/>
      <c r="Q16" s="7" t="s">
        <v>43</v>
      </c>
      <c r="R16" s="65"/>
      <c r="S16" s="65"/>
      <c r="T16" s="12"/>
    </row>
    <row r="17" spans="1:20" s="8" customFormat="1" ht="15.95" customHeight="1">
      <c r="A17" s="24"/>
      <c r="B17" s="29" t="s">
        <v>25</v>
      </c>
      <c r="C17" s="61">
        <v>3.19</v>
      </c>
      <c r="D17" s="62"/>
      <c r="E17" s="20"/>
      <c r="F17" s="7" t="s">
        <v>44</v>
      </c>
      <c r="G17" s="65">
        <v>10</v>
      </c>
      <c r="H17" s="65">
        <v>0</v>
      </c>
      <c r="I17" s="12"/>
      <c r="K17" s="24"/>
      <c r="L17" s="29" t="s">
        <v>25</v>
      </c>
      <c r="M17" s="61">
        <v>2.75</v>
      </c>
      <c r="N17" s="132">
        <f t="shared" ref="N17:N22" si="0">M17-C17</f>
        <v>-0.43999999999999995</v>
      </c>
      <c r="O17" s="140">
        <f t="shared" ref="O17:O23" si="1">N17/C17</f>
        <v>-0.13793103448275862</v>
      </c>
      <c r="P17" s="20"/>
      <c r="Q17" s="7" t="s">
        <v>44</v>
      </c>
      <c r="R17" s="65"/>
      <c r="S17" s="65"/>
      <c r="T17" s="12"/>
    </row>
    <row r="18" spans="1:20" s="8" customFormat="1" ht="15.95" customHeight="1" thickBot="1">
      <c r="A18" s="24"/>
      <c r="B18" s="29" t="s">
        <v>26</v>
      </c>
      <c r="C18" s="61">
        <v>2.87</v>
      </c>
      <c r="D18" s="62"/>
      <c r="E18" s="20"/>
      <c r="F18" s="7" t="s">
        <v>45</v>
      </c>
      <c r="G18" s="65">
        <v>10</v>
      </c>
      <c r="H18" s="66">
        <v>1</v>
      </c>
      <c r="I18" s="12"/>
      <c r="K18" s="24"/>
      <c r="L18" s="29" t="s">
        <v>26</v>
      </c>
      <c r="M18" s="61">
        <v>2.75</v>
      </c>
      <c r="N18" s="132">
        <f t="shared" si="0"/>
        <v>-0.12000000000000011</v>
      </c>
      <c r="O18" s="140">
        <f t="shared" si="1"/>
        <v>-4.1811846689895509E-2</v>
      </c>
      <c r="P18" s="20"/>
      <c r="Q18" s="7" t="s">
        <v>45</v>
      </c>
      <c r="R18" s="65"/>
      <c r="S18" s="66"/>
      <c r="T18" s="12"/>
    </row>
    <row r="19" spans="1:20" s="8" customFormat="1" ht="15.95" customHeight="1" thickBot="1">
      <c r="A19" s="24"/>
      <c r="B19" s="29" t="s">
        <v>27</v>
      </c>
      <c r="C19" s="61">
        <v>6.99</v>
      </c>
      <c r="D19" s="62"/>
      <c r="E19" s="20"/>
      <c r="F19" s="20"/>
      <c r="G19" s="6" t="s">
        <v>46</v>
      </c>
      <c r="H19" s="58">
        <f>SUM(H16:H18)</f>
        <v>2</v>
      </c>
      <c r="I19" s="12"/>
      <c r="K19" s="24"/>
      <c r="L19" s="29" t="s">
        <v>27</v>
      </c>
      <c r="M19" s="61">
        <v>6.5</v>
      </c>
      <c r="N19" s="132">
        <f t="shared" si="0"/>
        <v>-0.49000000000000021</v>
      </c>
      <c r="O19" s="140">
        <f t="shared" si="1"/>
        <v>-7.0100143061516476E-2</v>
      </c>
      <c r="P19" s="20"/>
      <c r="Q19" s="20"/>
      <c r="R19" s="6" t="s">
        <v>46</v>
      </c>
      <c r="S19" s="58">
        <v>2</v>
      </c>
      <c r="T19" s="12"/>
    </row>
    <row r="20" spans="1:20" s="8" customFormat="1" ht="15.95" customHeight="1">
      <c r="A20" s="24"/>
      <c r="B20" s="29" t="s">
        <v>28</v>
      </c>
      <c r="C20" s="61">
        <v>3.55</v>
      </c>
      <c r="D20" s="62"/>
      <c r="E20" s="20"/>
      <c r="F20" s="20"/>
      <c r="G20" s="20"/>
      <c r="H20" s="41"/>
      <c r="I20" s="12"/>
      <c r="K20" s="24"/>
      <c r="L20" s="29" t="s">
        <v>28</v>
      </c>
      <c r="M20" s="61">
        <v>3.5</v>
      </c>
      <c r="N20" s="132">
        <f t="shared" si="0"/>
        <v>-4.9999999999999822E-2</v>
      </c>
      <c r="O20" s="140">
        <f t="shared" si="1"/>
        <v>-1.4084507042253471E-2</v>
      </c>
      <c r="P20" s="20"/>
      <c r="Q20" s="20"/>
      <c r="R20" s="20"/>
      <c r="S20" s="41"/>
      <c r="T20" s="12"/>
    </row>
    <row r="21" spans="1:20" s="8" customFormat="1" ht="15.95" customHeight="1">
      <c r="A21" s="24"/>
      <c r="B21" s="29" t="s">
        <v>29</v>
      </c>
      <c r="C21" s="61">
        <v>7.78</v>
      </c>
      <c r="D21" s="62"/>
      <c r="E21" s="20"/>
      <c r="F21" s="20"/>
      <c r="G21" s="7" t="s">
        <v>37</v>
      </c>
      <c r="H21" s="55">
        <f>C23</f>
        <v>33.410000000000004</v>
      </c>
      <c r="I21" s="12"/>
      <c r="K21" s="24"/>
      <c r="L21" s="29" t="s">
        <v>29</v>
      </c>
      <c r="M21" s="61">
        <v>6.9</v>
      </c>
      <c r="N21" s="132">
        <f t="shared" si="0"/>
        <v>-0.87999999999999989</v>
      </c>
      <c r="O21" s="140">
        <f t="shared" si="1"/>
        <v>-0.11311053984575833</v>
      </c>
      <c r="P21" s="20"/>
      <c r="Q21" s="20"/>
      <c r="R21" s="7" t="s">
        <v>37</v>
      </c>
      <c r="S21" s="55">
        <f>M23</f>
        <v>30.15</v>
      </c>
      <c r="T21" s="12"/>
    </row>
    <row r="22" spans="1:20" s="8" customFormat="1" ht="15.95" customHeight="1" thickBot="1">
      <c r="A22" s="24"/>
      <c r="B22" s="29" t="s">
        <v>30</v>
      </c>
      <c r="C22" s="63">
        <v>5.6</v>
      </c>
      <c r="D22" s="64"/>
      <c r="E22" s="20"/>
      <c r="G22" s="17" t="s">
        <v>18</v>
      </c>
      <c r="H22" s="55">
        <f>D23*3</f>
        <v>0</v>
      </c>
      <c r="I22" s="12"/>
      <c r="K22" s="24"/>
      <c r="L22" s="29" t="s">
        <v>30</v>
      </c>
      <c r="M22" s="63">
        <v>5</v>
      </c>
      <c r="N22" s="133">
        <f t="shared" si="0"/>
        <v>-0.59999999999999964</v>
      </c>
      <c r="O22" s="140">
        <f t="shared" si="1"/>
        <v>-0.10714285714285708</v>
      </c>
      <c r="P22" s="20"/>
      <c r="R22" s="17" t="s">
        <v>18</v>
      </c>
      <c r="S22" s="55">
        <f>N23*3</f>
        <v>-9.7799999999999994</v>
      </c>
      <c r="T22" s="12"/>
    </row>
    <row r="23" spans="1:20" s="8" customFormat="1" ht="15.95" customHeight="1" thickBot="1">
      <c r="A23" s="24"/>
      <c r="B23" s="6" t="s">
        <v>35</v>
      </c>
      <c r="C23" s="57">
        <f>SUM(C16:C22)</f>
        <v>33.410000000000004</v>
      </c>
      <c r="D23" s="58">
        <f>SUM(D16:D22)</f>
        <v>0</v>
      </c>
      <c r="E23" s="20"/>
      <c r="G23" s="17" t="s">
        <v>19</v>
      </c>
      <c r="H23" s="56">
        <f>H19/2</f>
        <v>1</v>
      </c>
      <c r="I23" s="12"/>
      <c r="K23" s="24"/>
      <c r="L23" s="6" t="s">
        <v>35</v>
      </c>
      <c r="M23" s="57">
        <f>SUM(M16:M22)</f>
        <v>30.15</v>
      </c>
      <c r="N23" s="134">
        <f>SUM(N16:N22)</f>
        <v>-3.26</v>
      </c>
      <c r="O23" s="140">
        <f t="shared" si="1"/>
        <v>-9.7575576174797951E-2</v>
      </c>
      <c r="P23" s="20"/>
      <c r="R23" s="17" t="s">
        <v>19</v>
      </c>
      <c r="S23" s="56">
        <f>S19/2</f>
        <v>1</v>
      </c>
      <c r="T23" s="12"/>
    </row>
    <row r="24" spans="1:20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34.410000000000004</v>
      </c>
      <c r="I24" s="12"/>
      <c r="K24" s="24"/>
      <c r="M24" s="20"/>
      <c r="N24" s="20"/>
      <c r="O24" s="20"/>
      <c r="P24" s="20"/>
      <c r="R24" s="30" t="s">
        <v>36</v>
      </c>
      <c r="S24" s="57">
        <f>SUM(S21:S23)</f>
        <v>21.369999999999997</v>
      </c>
      <c r="T24" s="12"/>
    </row>
    <row r="25" spans="1:20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25"/>
      <c r="L25" s="26"/>
      <c r="M25" s="26"/>
      <c r="N25" s="26"/>
      <c r="O25" s="26"/>
      <c r="P25" s="26"/>
      <c r="Q25" s="26"/>
      <c r="R25" s="27"/>
      <c r="S25" s="27"/>
      <c r="T25" s="28"/>
    </row>
    <row r="26" spans="1:20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22"/>
      <c r="L27" s="10"/>
      <c r="M27" s="10"/>
      <c r="N27" s="10"/>
      <c r="O27" s="10"/>
      <c r="P27" s="10"/>
      <c r="Q27" s="10"/>
      <c r="R27" s="10"/>
      <c r="S27" s="10"/>
      <c r="T27" s="11"/>
    </row>
    <row r="28" spans="1:20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13"/>
      <c r="L28" s="18" t="s">
        <v>38</v>
      </c>
      <c r="M28" s="3"/>
      <c r="N28" s="3"/>
      <c r="O28" s="3"/>
      <c r="P28" s="3"/>
      <c r="Q28" s="19"/>
      <c r="R28" s="3"/>
      <c r="S28" s="3"/>
      <c r="T28" s="12"/>
    </row>
    <row r="29" spans="1:20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23"/>
      <c r="L29" s="16"/>
      <c r="M29" s="14"/>
      <c r="N29" s="14"/>
      <c r="O29" s="14"/>
      <c r="P29" s="14"/>
      <c r="Q29" s="14"/>
      <c r="R29" s="14"/>
      <c r="S29" s="14"/>
      <c r="T29" s="15"/>
    </row>
    <row r="30" spans="1:20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39"/>
      <c r="L30" s="40"/>
      <c r="M30" s="41" t="s">
        <v>31</v>
      </c>
      <c r="N30" s="41" t="s">
        <v>116</v>
      </c>
      <c r="O30" s="41"/>
      <c r="P30" s="42"/>
      <c r="Q30" s="4"/>
      <c r="R30" s="4" t="s">
        <v>34</v>
      </c>
      <c r="S30" s="4" t="s">
        <v>33</v>
      </c>
      <c r="T30" s="43"/>
    </row>
    <row r="31" spans="1:20" customFormat="1" ht="15.95" customHeight="1">
      <c r="A31" s="13"/>
      <c r="B31" s="29" t="s">
        <v>39</v>
      </c>
      <c r="C31" s="61">
        <v>5.8</v>
      </c>
      <c r="D31" s="62"/>
      <c r="E31" s="20"/>
      <c r="F31" s="7" t="s">
        <v>43</v>
      </c>
      <c r="G31" s="65">
        <v>10</v>
      </c>
      <c r="H31" s="65">
        <v>0</v>
      </c>
      <c r="I31" s="12"/>
      <c r="K31" s="13"/>
      <c r="L31" s="29" t="s">
        <v>39</v>
      </c>
      <c r="M31" s="61">
        <v>5</v>
      </c>
      <c r="N31" s="132">
        <f>M31-C31</f>
        <v>-0.79999999999999982</v>
      </c>
      <c r="O31" s="140">
        <f>N31/C31</f>
        <v>-0.13793103448275859</v>
      </c>
      <c r="P31" s="20"/>
      <c r="Q31" s="7" t="s">
        <v>43</v>
      </c>
      <c r="R31" s="65"/>
      <c r="S31" s="65"/>
      <c r="T31" s="12"/>
    </row>
    <row r="32" spans="1:20" customFormat="1" ht="15.95" customHeight="1">
      <c r="A32" s="24"/>
      <c r="B32" s="29" t="s">
        <v>40</v>
      </c>
      <c r="C32" s="61">
        <v>4.7699999999999996</v>
      </c>
      <c r="D32" s="62"/>
      <c r="E32" s="20"/>
      <c r="F32" s="7" t="s">
        <v>44</v>
      </c>
      <c r="G32" s="65">
        <v>10</v>
      </c>
      <c r="H32" s="65">
        <v>0</v>
      </c>
      <c r="I32" s="12"/>
      <c r="K32" s="24"/>
      <c r="L32" s="29" t="s">
        <v>40</v>
      </c>
      <c r="M32" s="61">
        <v>4</v>
      </c>
      <c r="N32" s="132">
        <f>M32-C32</f>
        <v>-0.76999999999999957</v>
      </c>
      <c r="O32" s="140">
        <f>N32/C32</f>
        <v>-0.16142557651991607</v>
      </c>
      <c r="P32" s="20"/>
      <c r="Q32" s="7" t="s">
        <v>44</v>
      </c>
      <c r="R32" s="65"/>
      <c r="S32" s="65"/>
      <c r="T32" s="12"/>
    </row>
    <row r="33" spans="1:20" customFormat="1" ht="15.95" customHeight="1" thickBot="1">
      <c r="A33" s="24"/>
      <c r="B33" s="29" t="s">
        <v>41</v>
      </c>
      <c r="C33" s="61">
        <v>12.28</v>
      </c>
      <c r="D33" s="62"/>
      <c r="E33" s="20"/>
      <c r="F33" s="7" t="s">
        <v>45</v>
      </c>
      <c r="G33" s="65">
        <v>10</v>
      </c>
      <c r="H33" s="66">
        <v>1</v>
      </c>
      <c r="I33" s="12"/>
      <c r="K33" s="24"/>
      <c r="L33" s="29" t="s">
        <v>41</v>
      </c>
      <c r="M33" s="61">
        <v>10</v>
      </c>
      <c r="N33" s="132">
        <f>M33-C33</f>
        <v>-2.2799999999999994</v>
      </c>
      <c r="O33" s="140">
        <f>N33/C33</f>
        <v>-0.18566775244299671</v>
      </c>
      <c r="P33" s="20"/>
      <c r="Q33" s="7" t="s">
        <v>45</v>
      </c>
      <c r="R33" s="65"/>
      <c r="S33" s="66"/>
      <c r="T33" s="12"/>
    </row>
    <row r="34" spans="1:20" customFormat="1" ht="15.95" customHeight="1" thickBot="1">
      <c r="A34" s="24"/>
      <c r="B34" s="29" t="s">
        <v>27</v>
      </c>
      <c r="C34" s="61">
        <v>5.58</v>
      </c>
      <c r="D34" s="62"/>
      <c r="E34" s="20"/>
      <c r="F34" s="20"/>
      <c r="G34" s="6" t="s">
        <v>46</v>
      </c>
      <c r="H34" s="58">
        <f>SUM(H31:H33)</f>
        <v>1</v>
      </c>
      <c r="I34" s="12"/>
      <c r="K34" s="24"/>
      <c r="L34" s="29" t="s">
        <v>27</v>
      </c>
      <c r="M34" s="61">
        <v>6.25</v>
      </c>
      <c r="N34" s="132">
        <f>M34-C34</f>
        <v>0.66999999999999993</v>
      </c>
      <c r="O34" s="140">
        <f>N34/C34</f>
        <v>0.1200716845878136</v>
      </c>
      <c r="P34" s="20"/>
      <c r="Q34" s="20"/>
      <c r="R34" s="6" t="s">
        <v>46</v>
      </c>
      <c r="S34" s="58">
        <v>4</v>
      </c>
      <c r="T34" s="12"/>
    </row>
    <row r="35" spans="1:20" customFormat="1" ht="15.95" customHeight="1" thickBot="1">
      <c r="A35" s="24"/>
      <c r="B35" s="6" t="s">
        <v>35</v>
      </c>
      <c r="C35" s="57">
        <f>SUM(C31:C34)</f>
        <v>28.43</v>
      </c>
      <c r="D35" s="58">
        <f>SUM(D31:D34)</f>
        <v>0</v>
      </c>
      <c r="E35" s="20"/>
      <c r="F35" s="20"/>
      <c r="G35" s="20"/>
      <c r="H35" s="20"/>
      <c r="I35" s="12"/>
      <c r="K35" s="24"/>
      <c r="L35" s="6" t="s">
        <v>35</v>
      </c>
      <c r="M35" s="57">
        <f>SUM(M31:M34)</f>
        <v>25.25</v>
      </c>
      <c r="N35" s="134">
        <f>M35-C35</f>
        <v>-3.1799999999999997</v>
      </c>
      <c r="O35" s="140">
        <f>N35/C35</f>
        <v>-0.1118536756946887</v>
      </c>
      <c r="P35" s="20"/>
      <c r="Q35" s="20"/>
      <c r="R35" s="20"/>
      <c r="S35" s="20"/>
      <c r="T35" s="12"/>
    </row>
    <row r="36" spans="1:20" customFormat="1" ht="15.95" customHeight="1">
      <c r="A36" s="24"/>
      <c r="E36" s="20"/>
      <c r="F36" s="20"/>
      <c r="G36" s="7" t="s">
        <v>37</v>
      </c>
      <c r="H36" s="55">
        <f>C35</f>
        <v>28.43</v>
      </c>
      <c r="I36" s="12"/>
      <c r="K36" s="24"/>
      <c r="P36" s="20"/>
      <c r="Q36" s="20"/>
      <c r="R36" s="7" t="s">
        <v>37</v>
      </c>
      <c r="S36" s="55">
        <f>M35</f>
        <v>25.25</v>
      </c>
      <c r="T36" s="12"/>
    </row>
    <row r="37" spans="1:20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24"/>
      <c r="P37" s="20"/>
      <c r="Q37" s="8"/>
      <c r="R37" s="17" t="s">
        <v>18</v>
      </c>
      <c r="S37" s="55">
        <f>N35*3</f>
        <v>-9.5399999999999991</v>
      </c>
      <c r="T37" s="12"/>
    </row>
    <row r="38" spans="1:20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0.5</v>
      </c>
      <c r="I38" s="12"/>
      <c r="K38" s="24"/>
      <c r="L38" s="1"/>
      <c r="M38" s="1"/>
      <c r="N38" s="1"/>
      <c r="O38" s="1"/>
      <c r="P38" s="20"/>
      <c r="Q38" s="8"/>
      <c r="R38" s="17" t="s">
        <v>19</v>
      </c>
      <c r="S38" s="56">
        <f>S34/2</f>
        <v>2</v>
      </c>
      <c r="T38" s="12"/>
    </row>
    <row r="39" spans="1:20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28.93</v>
      </c>
      <c r="I39" s="12"/>
      <c r="K39" s="24"/>
      <c r="L39" s="8"/>
      <c r="M39" s="20"/>
      <c r="N39" s="20"/>
      <c r="O39" s="20"/>
      <c r="P39" s="20"/>
      <c r="Q39" s="8"/>
      <c r="R39" s="30" t="s">
        <v>15</v>
      </c>
      <c r="S39" s="57">
        <f>SUM(S36:S38)</f>
        <v>17.71</v>
      </c>
      <c r="T39" s="12"/>
    </row>
    <row r="40" spans="1:20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25"/>
      <c r="L40" s="26"/>
      <c r="M40" s="26"/>
      <c r="N40" s="26"/>
      <c r="O40" s="26"/>
      <c r="P40" s="26"/>
      <c r="Q40" s="26"/>
      <c r="R40" s="27"/>
      <c r="S40" s="27"/>
      <c r="T40" s="28"/>
    </row>
    <row r="41" spans="1:20" customFormat="1" ht="9.9499999999999993" customHeight="1" thickTop="1" thickBot="1"/>
    <row r="42" spans="1:20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22"/>
      <c r="L42" s="10"/>
      <c r="M42" s="10"/>
      <c r="N42" s="10"/>
      <c r="O42" s="10"/>
      <c r="P42" s="10"/>
      <c r="Q42" s="10"/>
      <c r="R42" s="10"/>
      <c r="S42" s="10"/>
      <c r="T42" s="11"/>
    </row>
    <row r="43" spans="1:20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13"/>
      <c r="L43" s="18" t="s">
        <v>11</v>
      </c>
      <c r="M43" s="3"/>
      <c r="N43" s="3"/>
      <c r="O43" s="3"/>
      <c r="P43" s="3"/>
      <c r="Q43" s="19"/>
      <c r="R43" s="3"/>
      <c r="S43" s="3"/>
      <c r="T43" s="12"/>
    </row>
    <row r="44" spans="1:20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23"/>
      <c r="L44" s="16"/>
      <c r="M44" s="14"/>
      <c r="N44" s="14"/>
      <c r="O44" s="14"/>
      <c r="P44" s="14"/>
      <c r="Q44" s="14"/>
      <c r="R44" s="14"/>
      <c r="S44" s="14"/>
      <c r="T44" s="15"/>
    </row>
    <row r="45" spans="1:20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39"/>
      <c r="L45" s="40"/>
      <c r="M45" s="41" t="s">
        <v>31</v>
      </c>
      <c r="N45" s="41" t="s">
        <v>116</v>
      </c>
      <c r="O45" s="41"/>
      <c r="P45" s="42"/>
      <c r="Q45" s="4"/>
      <c r="R45" s="4" t="s">
        <v>34</v>
      </c>
      <c r="S45" s="4" t="s">
        <v>33</v>
      </c>
      <c r="T45" s="43"/>
    </row>
    <row r="46" spans="1:20" customFormat="1" ht="15.95" customHeight="1">
      <c r="A46" s="13"/>
      <c r="B46" s="29" t="s">
        <v>12</v>
      </c>
      <c r="C46" s="61">
        <v>17.02</v>
      </c>
      <c r="D46" s="62"/>
      <c r="E46" s="20"/>
      <c r="F46" s="7" t="s">
        <v>43</v>
      </c>
      <c r="G46" s="65">
        <v>10</v>
      </c>
      <c r="H46" s="65">
        <v>8</v>
      </c>
      <c r="I46" s="12"/>
      <c r="K46" s="13"/>
      <c r="L46" s="29" t="s">
        <v>12</v>
      </c>
      <c r="M46" s="61">
        <v>17</v>
      </c>
      <c r="N46" s="132">
        <f>M46-C46</f>
        <v>-1.9999999999999574E-2</v>
      </c>
      <c r="O46" s="140">
        <f>N46/C46</f>
        <v>-1.1750881316098458E-3</v>
      </c>
      <c r="P46" s="20"/>
      <c r="Q46" s="7" t="s">
        <v>43</v>
      </c>
      <c r="R46" s="65"/>
      <c r="S46" s="65"/>
      <c r="T46" s="12"/>
    </row>
    <row r="47" spans="1:20" customFormat="1" ht="15.95" customHeight="1">
      <c r="A47" s="24"/>
      <c r="B47" s="29" t="s">
        <v>13</v>
      </c>
      <c r="C47" s="61">
        <v>20.329999999999998</v>
      </c>
      <c r="D47" s="62"/>
      <c r="E47" s="20"/>
      <c r="F47" s="7" t="s">
        <v>44</v>
      </c>
      <c r="G47" s="65">
        <v>10</v>
      </c>
      <c r="H47" s="65">
        <v>9</v>
      </c>
      <c r="I47" s="12"/>
      <c r="K47" s="24"/>
      <c r="L47" s="29" t="s">
        <v>13</v>
      </c>
      <c r="M47" s="61">
        <v>19</v>
      </c>
      <c r="N47" s="132">
        <f>M47-C47</f>
        <v>-1.3299999999999983</v>
      </c>
      <c r="O47" s="140">
        <f>N47/C47</f>
        <v>-6.5420560747663475E-2</v>
      </c>
      <c r="P47" s="20"/>
      <c r="Q47" s="7" t="s">
        <v>44</v>
      </c>
      <c r="R47" s="65"/>
      <c r="S47" s="65"/>
      <c r="T47" s="12"/>
    </row>
    <row r="48" spans="1:20" customFormat="1" ht="15.95" customHeight="1" thickBot="1">
      <c r="A48" s="24"/>
      <c r="B48" s="29" t="s">
        <v>14</v>
      </c>
      <c r="C48" s="61">
        <v>8.06</v>
      </c>
      <c r="D48" s="62"/>
      <c r="E48" s="20"/>
      <c r="F48" s="7" t="s">
        <v>45</v>
      </c>
      <c r="G48" s="65">
        <v>10</v>
      </c>
      <c r="H48" s="66">
        <v>14</v>
      </c>
      <c r="I48" s="12"/>
      <c r="K48" s="24"/>
      <c r="L48" s="29" t="s">
        <v>14</v>
      </c>
      <c r="M48" s="61">
        <v>7</v>
      </c>
      <c r="N48" s="132">
        <f>M48-C48</f>
        <v>-1.0600000000000005</v>
      </c>
      <c r="O48" s="140">
        <f>N48/C48</f>
        <v>-0.13151364764267995</v>
      </c>
      <c r="P48" s="20"/>
      <c r="Q48" s="7" t="s">
        <v>45</v>
      </c>
      <c r="R48" s="65"/>
      <c r="S48" s="66"/>
      <c r="T48" s="12"/>
    </row>
    <row r="49" spans="1:21" customFormat="1" ht="15.95" customHeight="1" thickBot="1">
      <c r="A49" s="24"/>
      <c r="B49" s="6" t="s">
        <v>35</v>
      </c>
      <c r="C49" s="57">
        <f>SUM(C46:C48)</f>
        <v>45.41</v>
      </c>
      <c r="D49" s="58">
        <f>SUM(D46:D48)</f>
        <v>0</v>
      </c>
      <c r="E49" s="20"/>
      <c r="F49" s="20"/>
      <c r="G49" s="6" t="s">
        <v>46</v>
      </c>
      <c r="H49" s="58">
        <f>SUM(H46:H48)</f>
        <v>31</v>
      </c>
      <c r="I49" s="12"/>
      <c r="K49" s="24"/>
      <c r="L49" s="6" t="s">
        <v>35</v>
      </c>
      <c r="M49" s="57">
        <f>SUM(M46:M48)</f>
        <v>43</v>
      </c>
      <c r="N49" s="134">
        <f>M49-C49</f>
        <v>-2.4099999999999966</v>
      </c>
      <c r="O49" s="140">
        <f>N49/C49</f>
        <v>-5.3072010570358881E-2</v>
      </c>
      <c r="P49" s="20"/>
      <c r="Q49" s="20"/>
      <c r="R49" s="6" t="s">
        <v>46</v>
      </c>
      <c r="S49" s="58">
        <v>20</v>
      </c>
      <c r="T49" s="12"/>
      <c r="U49" t="s">
        <v>120</v>
      </c>
    </row>
    <row r="50" spans="1:21" customFormat="1" ht="15.95" customHeight="1">
      <c r="A50" s="24"/>
      <c r="C50" s="135">
        <f>C23+C35+C49</f>
        <v>107.25</v>
      </c>
      <c r="E50" s="20"/>
      <c r="F50" s="20"/>
      <c r="G50" s="20"/>
      <c r="H50" s="20"/>
      <c r="I50" s="12"/>
      <c r="K50" s="24"/>
      <c r="M50" s="135">
        <f>M23+M35+M49</f>
        <v>98.4</v>
      </c>
      <c r="N50" s="136">
        <f>M50-C50</f>
        <v>-8.8499999999999943</v>
      </c>
      <c r="O50" s="140">
        <f>N50/C50</f>
        <v>-8.2517482517482463E-2</v>
      </c>
      <c r="P50" s="20"/>
      <c r="Q50" s="20"/>
      <c r="R50" s="20"/>
      <c r="S50" s="20"/>
      <c r="T50" s="12"/>
      <c r="U50" s="135">
        <f>C23+C35+C49</f>
        <v>107.25</v>
      </c>
    </row>
    <row r="51" spans="1:21" customFormat="1" ht="15.95" customHeight="1" thickBot="1">
      <c r="A51" s="24"/>
      <c r="E51" s="20"/>
      <c r="F51" s="20"/>
      <c r="G51" s="7" t="s">
        <v>37</v>
      </c>
      <c r="H51" s="55">
        <f>C49</f>
        <v>45.41</v>
      </c>
      <c r="I51" s="12"/>
      <c r="K51" s="24"/>
      <c r="P51" s="20"/>
      <c r="Q51" s="20"/>
      <c r="R51" s="7" t="s">
        <v>37</v>
      </c>
      <c r="S51" s="55">
        <f>M49</f>
        <v>43</v>
      </c>
      <c r="T51" s="12"/>
    </row>
    <row r="52" spans="1:21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33"/>
      <c r="L52" s="10"/>
      <c r="M52" s="37" t="s">
        <v>22</v>
      </c>
      <c r="N52" s="35" t="s">
        <v>20</v>
      </c>
      <c r="O52" s="141"/>
      <c r="P52" s="20"/>
      <c r="Q52" s="8"/>
      <c r="R52" s="17" t="s">
        <v>18</v>
      </c>
      <c r="S52" s="55">
        <f>N49*3</f>
        <v>-7.2299999999999898</v>
      </c>
      <c r="T52" s="12"/>
      <c r="U52" t="s">
        <v>119</v>
      </c>
    </row>
    <row r="53" spans="1:21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15.5</v>
      </c>
      <c r="I53" s="12"/>
      <c r="K53" s="24"/>
      <c r="L53" s="38" t="s">
        <v>22</v>
      </c>
      <c r="M53" s="36" t="s">
        <v>23</v>
      </c>
      <c r="N53" s="34" t="s">
        <v>2</v>
      </c>
      <c r="O53" s="141"/>
      <c r="P53" s="20"/>
      <c r="Q53" s="8"/>
      <c r="R53" s="17" t="s">
        <v>19</v>
      </c>
      <c r="S53" s="56">
        <f>S49/2</f>
        <v>10</v>
      </c>
      <c r="T53" s="12"/>
      <c r="U53" s="145">
        <f>S19+S34+S49</f>
        <v>26</v>
      </c>
    </row>
    <row r="54" spans="1:21" customFormat="1" ht="15.95" customHeight="1" thickBot="1">
      <c r="A54" s="24"/>
      <c r="B54" s="38" t="s">
        <v>21</v>
      </c>
      <c r="C54" s="60">
        <f>H24+H39+H54</f>
        <v>124.25</v>
      </c>
      <c r="D54" s="59" t="e">
        <f>IF(SCOR&lt;=D74,"MA",IF(SCOR&lt;=D75,"EX",IF(SCOR&lt;=D76,"SS",IF(SCOR&lt;=D77,"MM","NV"))))</f>
        <v>#N/A</v>
      </c>
      <c r="E54" s="20"/>
      <c r="F54" s="8"/>
      <c r="G54" s="30" t="s">
        <v>16</v>
      </c>
      <c r="H54" s="57">
        <f>SUM(H51:H53)</f>
        <v>60.91</v>
      </c>
      <c r="I54" s="12"/>
      <c r="K54" s="24"/>
      <c r="L54" s="38" t="s">
        <v>21</v>
      </c>
      <c r="M54" s="60">
        <f>S24+S39+S54</f>
        <v>84.850000000000009</v>
      </c>
      <c r="N54" s="59" t="str">
        <f>IF(SCOR&lt;=N74,"MA",IF(SCOR&lt;=N75,"EX",IF(SCOR&lt;=N76,"SS",IF(SCOR&lt;=N77,"MM","NV"))))</f>
        <v>MA</v>
      </c>
      <c r="O54" s="36"/>
      <c r="P54" s="20"/>
      <c r="Q54" s="8"/>
      <c r="R54" s="30" t="s">
        <v>16</v>
      </c>
      <c r="S54" s="57">
        <f>SUM(S51:S53)</f>
        <v>45.77000000000001</v>
      </c>
      <c r="T54" s="12"/>
    </row>
    <row r="55" spans="1:21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25"/>
      <c r="L55" s="26"/>
      <c r="M55" s="26"/>
      <c r="N55" s="28"/>
      <c r="O55" s="26"/>
      <c r="P55" s="26"/>
      <c r="Q55" s="26"/>
      <c r="R55" s="27"/>
      <c r="S55" s="27"/>
      <c r="T55" s="28"/>
    </row>
    <row r="56" spans="1:21" customFormat="1" ht="13.5" thickTop="1"/>
    <row r="57" spans="1:21" customFormat="1" ht="14.1" customHeight="1"/>
    <row r="58" spans="1:21" customFormat="1" ht="12.75"/>
    <row r="59" spans="1:21" customFormat="1" ht="15.95" customHeight="1"/>
    <row r="60" spans="1:21" customFormat="1" ht="15.95" customHeight="1"/>
    <row r="61" spans="1:21" customFormat="1" ht="15.95" customHeight="1"/>
    <row r="62" spans="1:21" customFormat="1" ht="15.95" customHeight="1"/>
    <row r="63" spans="1:21" customFormat="1" ht="15.95" customHeight="1" thickBot="1"/>
    <row r="64" spans="1:21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pageMargins left="0.7" right="0.7" top="0.75" bottom="0.75" header="0.3" footer="0.3"/>
  <pageSetup scale="9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1"/>
  <sheetViews>
    <sheetView topLeftCell="A35" workbookViewId="0">
      <selection activeCell="M71" sqref="M71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19" ht="15">
      <c r="B1" s="2" t="s">
        <v>42</v>
      </c>
      <c r="C1" s="2"/>
      <c r="D1" s="2"/>
      <c r="E1" s="2"/>
      <c r="F1" s="2"/>
      <c r="G1" s="2"/>
      <c r="H1" s="2"/>
      <c r="I1" s="2"/>
      <c r="K1" s="82"/>
      <c r="L1" s="124" t="s">
        <v>42</v>
      </c>
      <c r="M1" s="124"/>
      <c r="N1" s="124"/>
      <c r="O1" s="124"/>
      <c r="P1" s="124"/>
      <c r="Q1" s="124"/>
      <c r="R1" s="124"/>
      <c r="S1" s="124"/>
    </row>
    <row r="2" spans="1:19" ht="15">
      <c r="B2" s="2" t="s">
        <v>52</v>
      </c>
      <c r="C2" s="2"/>
      <c r="D2" s="2"/>
      <c r="E2" s="2"/>
      <c r="F2" s="2"/>
      <c r="G2" s="2"/>
      <c r="H2" s="2"/>
      <c r="I2" s="2"/>
      <c r="K2" s="82"/>
      <c r="L2" s="124" t="s">
        <v>79</v>
      </c>
      <c r="M2" s="124"/>
      <c r="N2" s="124"/>
      <c r="O2" s="124"/>
      <c r="P2" s="124"/>
      <c r="Q2" s="124"/>
      <c r="R2" s="124"/>
      <c r="S2" s="124"/>
    </row>
    <row r="3" spans="1:19" ht="6" customHeight="1">
      <c r="B3" s="2"/>
      <c r="C3" s="2"/>
      <c r="D3" s="2"/>
      <c r="E3" s="2"/>
      <c r="F3" s="2"/>
      <c r="G3" s="2"/>
      <c r="H3" s="2"/>
      <c r="I3" s="2"/>
      <c r="K3" s="82"/>
      <c r="L3" s="124"/>
      <c r="M3" s="124"/>
      <c r="N3" s="124"/>
      <c r="O3" s="124"/>
      <c r="P3" s="124"/>
      <c r="Q3" s="124"/>
      <c r="R3" s="124"/>
      <c r="S3" s="124"/>
    </row>
    <row r="4" spans="1:19" ht="15.95" customHeight="1">
      <c r="B4" s="31" t="s">
        <v>51</v>
      </c>
      <c r="C4" s="73"/>
      <c r="D4" s="74"/>
      <c r="E4" s="74"/>
      <c r="G4" s="75" t="s">
        <v>3</v>
      </c>
      <c r="H4" s="73"/>
      <c r="K4" s="82"/>
      <c r="L4" s="125" t="s">
        <v>51</v>
      </c>
      <c r="M4" s="80"/>
      <c r="N4" s="81"/>
      <c r="O4" s="81"/>
      <c r="P4" s="82"/>
      <c r="Q4" s="126" t="s">
        <v>80</v>
      </c>
      <c r="R4" s="80"/>
      <c r="S4" s="82"/>
    </row>
    <row r="5" spans="1:19" ht="15.95" customHeight="1">
      <c r="B5" s="31" t="s">
        <v>47</v>
      </c>
      <c r="C5" s="73"/>
      <c r="D5" s="74"/>
      <c r="E5" s="74"/>
      <c r="F5" s="3"/>
      <c r="G5"/>
      <c r="H5"/>
      <c r="K5" s="82"/>
      <c r="L5" s="125" t="s">
        <v>47</v>
      </c>
      <c r="M5" s="80"/>
      <c r="N5" s="81"/>
      <c r="O5" s="81"/>
      <c r="P5" s="82"/>
      <c r="Q5" s="85"/>
      <c r="R5" s="85"/>
      <c r="S5" s="82"/>
    </row>
    <row r="6" spans="1:19" ht="15.95" customHeight="1">
      <c r="B6" s="31" t="s">
        <v>48</v>
      </c>
      <c r="C6" s="73"/>
      <c r="D6" s="74"/>
      <c r="E6" s="74"/>
      <c r="F6" s="3"/>
      <c r="G6"/>
      <c r="H6"/>
      <c r="K6" s="82"/>
      <c r="L6" s="125" t="s">
        <v>48</v>
      </c>
      <c r="M6" s="80"/>
      <c r="N6" s="81"/>
      <c r="O6" s="81"/>
      <c r="P6" s="82"/>
      <c r="Q6" s="85"/>
      <c r="R6" s="85"/>
      <c r="S6" s="82"/>
    </row>
    <row r="7" spans="1:19" ht="15.95" customHeight="1">
      <c r="B7" s="31" t="s">
        <v>49</v>
      </c>
      <c r="C7" s="73"/>
      <c r="D7" s="74"/>
      <c r="E7" s="74"/>
      <c r="F7" s="32"/>
      <c r="G7"/>
      <c r="H7"/>
      <c r="K7" s="82"/>
      <c r="L7" s="125" t="s">
        <v>49</v>
      </c>
      <c r="M7" s="80"/>
      <c r="N7" s="81"/>
      <c r="O7" s="81"/>
      <c r="P7" s="127"/>
      <c r="Q7" s="85"/>
      <c r="R7" s="85"/>
      <c r="S7" s="82"/>
    </row>
    <row r="8" spans="1:19" ht="15.95" customHeight="1">
      <c r="B8" s="31" t="s">
        <v>50</v>
      </c>
      <c r="C8" s="73"/>
      <c r="D8" s="74"/>
      <c r="E8" s="74"/>
      <c r="F8" s="32"/>
      <c r="G8"/>
      <c r="H8"/>
      <c r="K8" s="82"/>
      <c r="L8" s="125" t="s">
        <v>50</v>
      </c>
      <c r="M8" s="80"/>
      <c r="N8" s="81"/>
      <c r="O8" s="81"/>
      <c r="P8" s="127"/>
      <c r="Q8" s="85"/>
      <c r="R8" s="85"/>
      <c r="S8" s="82"/>
    </row>
    <row r="9" spans="1:19" ht="3.95" customHeight="1" thickBot="1">
      <c r="B9" s="31"/>
      <c r="C9" s="3"/>
      <c r="D9" s="3"/>
      <c r="E9" s="3"/>
      <c r="F9" s="32"/>
      <c r="G9"/>
      <c r="H9"/>
      <c r="K9" s="82"/>
      <c r="L9" s="125"/>
      <c r="M9" s="82"/>
      <c r="N9" s="82"/>
      <c r="O9" s="82"/>
      <c r="P9" s="127"/>
      <c r="Q9" s="85"/>
      <c r="R9" s="85"/>
      <c r="S9" s="82"/>
    </row>
    <row r="10" spans="1:19" ht="18" customHeight="1" thickBot="1">
      <c r="B10" s="31" t="s">
        <v>1</v>
      </c>
      <c r="C10" s="129" t="s">
        <v>56</v>
      </c>
      <c r="D10" s="71" t="s">
        <v>0</v>
      </c>
      <c r="F10" s="31" t="s">
        <v>17</v>
      </c>
      <c r="G10" s="130">
        <v>39788</v>
      </c>
      <c r="H10" s="20"/>
      <c r="K10" s="82"/>
      <c r="L10" s="125" t="s">
        <v>81</v>
      </c>
      <c r="M10" s="83"/>
      <c r="N10" s="128" t="s">
        <v>0</v>
      </c>
      <c r="O10" s="82"/>
      <c r="P10" s="125" t="s">
        <v>82</v>
      </c>
      <c r="Q10" s="84"/>
      <c r="R10" s="85"/>
      <c r="S10" s="82"/>
    </row>
    <row r="11" spans="1:19" ht="9.9499999999999993" customHeight="1" thickBot="1">
      <c r="F11"/>
      <c r="G11"/>
      <c r="H11"/>
      <c r="K11" s="82"/>
      <c r="L11" s="82"/>
      <c r="M11" s="82"/>
      <c r="N11" s="82"/>
      <c r="O11" s="82"/>
      <c r="P11" s="85"/>
      <c r="Q11" s="85"/>
      <c r="R11" s="85"/>
      <c r="S11" s="82"/>
    </row>
    <row r="12" spans="1:1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86"/>
      <c r="L12" s="87"/>
      <c r="M12" s="87"/>
      <c r="N12" s="87"/>
      <c r="O12" s="87"/>
      <c r="P12" s="87"/>
      <c r="Q12" s="87"/>
      <c r="R12" s="87"/>
      <c r="S12" s="88"/>
    </row>
    <row r="13" spans="1:1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89"/>
      <c r="L13" s="90" t="s">
        <v>83</v>
      </c>
      <c r="M13" s="82"/>
      <c r="N13" s="82"/>
      <c r="O13" s="82"/>
      <c r="P13" s="91"/>
      <c r="Q13" s="82"/>
      <c r="R13" s="82"/>
      <c r="S13" s="92"/>
    </row>
    <row r="14" spans="1:1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93"/>
      <c r="L14" s="94"/>
      <c r="M14" s="95"/>
      <c r="N14" s="95"/>
      <c r="O14" s="95"/>
      <c r="P14" s="95"/>
      <c r="Q14" s="95"/>
      <c r="R14" s="95"/>
      <c r="S14" s="96"/>
    </row>
    <row r="15" spans="1:1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97"/>
      <c r="L15" s="98"/>
      <c r="M15" s="99" t="s">
        <v>84</v>
      </c>
      <c r="N15" s="99" t="s">
        <v>85</v>
      </c>
      <c r="O15" s="100"/>
      <c r="P15" s="101"/>
      <c r="Q15" s="101" t="s">
        <v>86</v>
      </c>
      <c r="R15" s="101" t="s">
        <v>87</v>
      </c>
      <c r="S15" s="102"/>
    </row>
    <row r="16" spans="1:19" ht="15.95" customHeight="1">
      <c r="A16" s="13"/>
      <c r="B16" s="29" t="s">
        <v>24</v>
      </c>
      <c r="C16" s="61">
        <v>3.56</v>
      </c>
      <c r="D16" s="62"/>
      <c r="E16" s="20"/>
      <c r="F16" s="7" t="s">
        <v>43</v>
      </c>
      <c r="G16" s="65">
        <v>10</v>
      </c>
      <c r="H16" s="65">
        <v>1</v>
      </c>
      <c r="I16" s="12"/>
      <c r="K16" s="89"/>
      <c r="L16" s="103" t="s">
        <v>88</v>
      </c>
      <c r="M16" s="131">
        <f>'EX Sample'!$M$16-C16</f>
        <v>-0.81</v>
      </c>
      <c r="N16" s="105"/>
      <c r="O16" s="85"/>
      <c r="P16" s="103" t="s">
        <v>43</v>
      </c>
      <c r="Q16" s="131" t="e">
        <f>'EX Sample'!$Q$16-G16</f>
        <v>#VALUE!</v>
      </c>
      <c r="R16" s="131">
        <f>'EX Sample'!$R$16-H16</f>
        <v>-1</v>
      </c>
      <c r="S16" s="92"/>
    </row>
    <row r="17" spans="1:19" s="8" customFormat="1" ht="15.95" customHeight="1">
      <c r="A17" s="24"/>
      <c r="B17" s="29" t="s">
        <v>25</v>
      </c>
      <c r="C17" s="61">
        <v>3.33</v>
      </c>
      <c r="D17" s="62"/>
      <c r="E17" s="20"/>
      <c r="F17" s="7" t="s">
        <v>44</v>
      </c>
      <c r="G17" s="65">
        <v>10</v>
      </c>
      <c r="H17" s="65">
        <v>7</v>
      </c>
      <c r="I17" s="12"/>
      <c r="K17" s="106"/>
      <c r="L17" s="103" t="s">
        <v>89</v>
      </c>
      <c r="M17" s="131">
        <f>'EX Sample'!$M$17-C17</f>
        <v>-0.58000000000000007</v>
      </c>
      <c r="N17" s="105"/>
      <c r="O17" s="85"/>
      <c r="P17" s="103" t="s">
        <v>44</v>
      </c>
      <c r="Q17" s="131" t="e">
        <f>'EX Sample'!$Q$17-G17</f>
        <v>#VALUE!</v>
      </c>
      <c r="R17" s="131">
        <f>'EX Sample'!$R$17-H17</f>
        <v>-7</v>
      </c>
      <c r="S17" s="92"/>
    </row>
    <row r="18" spans="1:19" s="8" customFormat="1" ht="15.95" customHeight="1" thickBot="1">
      <c r="A18" s="24"/>
      <c r="B18" s="29" t="s">
        <v>26</v>
      </c>
      <c r="C18" s="61">
        <v>3.49</v>
      </c>
      <c r="D18" s="62"/>
      <c r="E18" s="20"/>
      <c r="F18" s="7" t="s">
        <v>45</v>
      </c>
      <c r="G18" s="65">
        <v>10</v>
      </c>
      <c r="H18" s="66">
        <v>3</v>
      </c>
      <c r="I18" s="12"/>
      <c r="K18" s="106"/>
      <c r="L18" s="103" t="s">
        <v>90</v>
      </c>
      <c r="M18" s="131">
        <f>'EX Sample'!$M$18-C18</f>
        <v>-0.74000000000000021</v>
      </c>
      <c r="N18" s="105"/>
      <c r="O18" s="85"/>
      <c r="P18" s="103" t="s">
        <v>45</v>
      </c>
      <c r="Q18" s="131" t="e">
        <f>'EX Sample'!$Q$18-G18</f>
        <v>#VALUE!</v>
      </c>
      <c r="R18" s="131">
        <f>'EX Sample'!$R$18-H18</f>
        <v>-3</v>
      </c>
      <c r="S18" s="92"/>
    </row>
    <row r="19" spans="1:19" s="8" customFormat="1" ht="15.95" customHeight="1" thickBot="1">
      <c r="A19" s="24"/>
      <c r="B19" s="29" t="s">
        <v>27</v>
      </c>
      <c r="C19" s="61">
        <v>6.87</v>
      </c>
      <c r="D19" s="62"/>
      <c r="E19" s="20"/>
      <c r="F19" s="20"/>
      <c r="G19" s="6" t="s">
        <v>46</v>
      </c>
      <c r="H19" s="58">
        <f>SUM(H16:H18)</f>
        <v>11</v>
      </c>
      <c r="I19" s="12"/>
      <c r="K19" s="106"/>
      <c r="L19" s="103" t="s">
        <v>91</v>
      </c>
      <c r="M19" s="131">
        <f>'EX Sample'!$M$19-C19</f>
        <v>-0.37000000000000011</v>
      </c>
      <c r="N19" s="105"/>
      <c r="O19" s="85"/>
      <c r="P19" s="85"/>
      <c r="Q19" s="108" t="s">
        <v>46</v>
      </c>
      <c r="R19" s="131" t="e">
        <f>'EX Sample'!$R$19-H19</f>
        <v>#VALUE!</v>
      </c>
      <c r="S19" s="92"/>
    </row>
    <row r="20" spans="1:19" s="8" customFormat="1" ht="15.95" customHeight="1">
      <c r="A20" s="24"/>
      <c r="B20" s="29" t="s">
        <v>28</v>
      </c>
      <c r="C20" s="61">
        <v>3.98</v>
      </c>
      <c r="D20" s="62"/>
      <c r="E20" s="20"/>
      <c r="F20" s="20"/>
      <c r="G20" s="20"/>
      <c r="H20" s="41"/>
      <c r="I20" s="12"/>
      <c r="K20" s="106"/>
      <c r="L20" s="103" t="s">
        <v>92</v>
      </c>
      <c r="M20" s="131">
        <f>'EX Sample'!$M$20-C20</f>
        <v>-0.48</v>
      </c>
      <c r="N20" s="105"/>
      <c r="O20" s="85"/>
      <c r="P20" s="85"/>
      <c r="Q20" s="85"/>
      <c r="R20" s="99"/>
      <c r="S20" s="92"/>
    </row>
    <row r="21" spans="1:19" s="8" customFormat="1" ht="15.95" customHeight="1">
      <c r="A21" s="24"/>
      <c r="B21" s="29" t="s">
        <v>29</v>
      </c>
      <c r="C21" s="61">
        <v>11.14</v>
      </c>
      <c r="D21" s="62"/>
      <c r="E21" s="20"/>
      <c r="F21" s="20"/>
      <c r="G21" s="7" t="s">
        <v>37</v>
      </c>
      <c r="H21" s="55">
        <f>C23</f>
        <v>32.370000000000005</v>
      </c>
      <c r="I21" s="12"/>
      <c r="K21" s="106"/>
      <c r="L21" s="103" t="s">
        <v>93</v>
      </c>
      <c r="M21" s="131">
        <f>'EX Sample'!$M$21-C21</f>
        <v>-4.24</v>
      </c>
      <c r="N21" s="105"/>
      <c r="O21" s="85"/>
      <c r="P21" s="85"/>
      <c r="Q21" s="103" t="s">
        <v>94</v>
      </c>
      <c r="R21" s="131" t="e">
        <f>'EX Sample'!$R$21-H21</f>
        <v>#VALUE!</v>
      </c>
      <c r="S21" s="92"/>
    </row>
    <row r="22" spans="1:19" s="8" customFormat="1" ht="15.95" customHeight="1" thickBot="1">
      <c r="A22" s="24"/>
      <c r="B22" s="29" t="s">
        <v>30</v>
      </c>
      <c r="C22" s="63"/>
      <c r="D22" s="64"/>
      <c r="E22" s="20"/>
      <c r="G22" s="17" t="s">
        <v>18</v>
      </c>
      <c r="H22" s="55">
        <f>D23*3</f>
        <v>0</v>
      </c>
      <c r="I22" s="12"/>
      <c r="K22" s="106"/>
      <c r="L22" s="103" t="s">
        <v>95</v>
      </c>
      <c r="M22" s="131">
        <f>'EX Sample'!$M$22-C22</f>
        <v>5</v>
      </c>
      <c r="N22" s="107"/>
      <c r="O22" s="85"/>
      <c r="P22" s="85"/>
      <c r="Q22" s="109" t="s">
        <v>96</v>
      </c>
      <c r="R22" s="131" t="e">
        <f>-'EX Sample'!$R$22-H22</f>
        <v>#VALUE!</v>
      </c>
      <c r="S22" s="92"/>
    </row>
    <row r="23" spans="1:19" s="8" customFormat="1" ht="15.95" customHeight="1" thickBot="1">
      <c r="A23" s="24"/>
      <c r="B23" s="6" t="s">
        <v>35</v>
      </c>
      <c r="C23" s="57">
        <f>SUM(C16:C22)</f>
        <v>32.370000000000005</v>
      </c>
      <c r="D23" s="58">
        <f>SUM(D16:D22)</f>
        <v>0</v>
      </c>
      <c r="E23" s="20"/>
      <c r="G23" s="17" t="s">
        <v>19</v>
      </c>
      <c r="H23" s="56">
        <f>H19/2</f>
        <v>5.5</v>
      </c>
      <c r="I23" s="12"/>
      <c r="K23" s="106"/>
      <c r="L23" s="108" t="s">
        <v>97</v>
      </c>
      <c r="M23" s="131">
        <f>C23-'EX Sample'!$M$23</f>
        <v>2.220000000000006</v>
      </c>
      <c r="N23" s="104">
        <f>D23-'EX Sample'!$N$23</f>
        <v>-30.15</v>
      </c>
      <c r="O23" s="85"/>
      <c r="P23" s="85"/>
      <c r="Q23" s="109" t="s">
        <v>98</v>
      </c>
      <c r="R23" s="131" t="e">
        <f>'EX Sample'!$R$23-H23</f>
        <v>#VALUE!</v>
      </c>
      <c r="S23" s="92"/>
    </row>
    <row r="24" spans="1:19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37.870000000000005</v>
      </c>
      <c r="I24" s="12"/>
      <c r="K24" s="106"/>
      <c r="L24" s="85"/>
      <c r="M24" s="85"/>
      <c r="N24" s="85"/>
      <c r="O24" s="85"/>
      <c r="P24" s="85"/>
      <c r="Q24" s="110" t="s">
        <v>99</v>
      </c>
      <c r="R24" s="131" t="e">
        <f>'EX Sample'!$R$24-H24</f>
        <v>#VALUE!</v>
      </c>
      <c r="S24" s="92"/>
    </row>
    <row r="25" spans="1:19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111"/>
      <c r="L25" s="112"/>
      <c r="M25" s="112"/>
      <c r="N25" s="112"/>
      <c r="O25" s="112"/>
      <c r="P25" s="112"/>
      <c r="Q25" s="113"/>
      <c r="R25" s="113"/>
      <c r="S25" s="114"/>
    </row>
    <row r="26" spans="1:19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19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86"/>
      <c r="L27" s="87"/>
      <c r="M27" s="87"/>
      <c r="N27" s="87"/>
      <c r="O27" s="87"/>
      <c r="P27" s="87"/>
      <c r="Q27" s="87"/>
      <c r="R27" s="87"/>
      <c r="S27" s="88"/>
    </row>
    <row r="28" spans="1:19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89"/>
      <c r="L28" s="90" t="s">
        <v>100</v>
      </c>
      <c r="M28" s="82"/>
      <c r="N28" s="82"/>
      <c r="O28" s="82"/>
      <c r="P28" s="91"/>
      <c r="Q28" s="82"/>
      <c r="R28" s="82"/>
      <c r="S28" s="92"/>
    </row>
    <row r="29" spans="1:19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93"/>
      <c r="L29" s="94"/>
      <c r="M29" s="95"/>
      <c r="N29" s="95"/>
      <c r="O29" s="95"/>
      <c r="P29" s="95"/>
      <c r="Q29" s="95"/>
      <c r="R29" s="95"/>
      <c r="S29" s="96"/>
    </row>
    <row r="30" spans="1:19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97"/>
      <c r="L30" s="98"/>
      <c r="M30" s="99" t="s">
        <v>84</v>
      </c>
      <c r="N30" s="99" t="s">
        <v>85</v>
      </c>
      <c r="O30" s="100"/>
      <c r="P30" s="101"/>
      <c r="Q30" s="101" t="s">
        <v>86</v>
      </c>
      <c r="R30" s="101" t="s">
        <v>87</v>
      </c>
      <c r="S30" s="102"/>
    </row>
    <row r="31" spans="1:19" customFormat="1" ht="15.95" customHeight="1">
      <c r="A31" s="13"/>
      <c r="B31" s="29" t="s">
        <v>39</v>
      </c>
      <c r="C31" s="61">
        <v>6.95</v>
      </c>
      <c r="D31" s="62"/>
      <c r="E31" s="20"/>
      <c r="F31" s="7" t="s">
        <v>43</v>
      </c>
      <c r="G31" s="65">
        <v>10</v>
      </c>
      <c r="H31" s="65">
        <v>4</v>
      </c>
      <c r="I31" s="12"/>
      <c r="K31" s="89"/>
      <c r="L31" s="103" t="s">
        <v>101</v>
      </c>
      <c r="M31" s="131">
        <f>'EX Sample'!$M$31-C31</f>
        <v>-1.9500000000000002</v>
      </c>
      <c r="N31" s="131"/>
      <c r="O31" s="85"/>
      <c r="P31" s="103" t="s">
        <v>43</v>
      </c>
      <c r="Q31" s="131" t="e">
        <f>'EX Sample'!$Q$31-G31</f>
        <v>#VALUE!</v>
      </c>
      <c r="R31" s="131">
        <f>'EX Sample'!$R$31-H31</f>
        <v>-4</v>
      </c>
      <c r="S31" s="92"/>
    </row>
    <row r="32" spans="1:19" customFormat="1" ht="15.95" customHeight="1">
      <c r="A32" s="24"/>
      <c r="B32" s="29" t="s">
        <v>40</v>
      </c>
      <c r="C32" s="61">
        <v>5.47</v>
      </c>
      <c r="D32" s="62"/>
      <c r="E32" s="20"/>
      <c r="F32" s="7" t="s">
        <v>44</v>
      </c>
      <c r="G32" s="65">
        <v>10</v>
      </c>
      <c r="H32" s="65">
        <v>2</v>
      </c>
      <c r="I32" s="12"/>
      <c r="K32" s="106"/>
      <c r="L32" s="103" t="s">
        <v>102</v>
      </c>
      <c r="M32" s="131">
        <f>'EX Sample'!$M$32-C32</f>
        <v>-1.4699999999999998</v>
      </c>
      <c r="N32" s="131"/>
      <c r="O32" s="85"/>
      <c r="P32" s="103" t="s">
        <v>44</v>
      </c>
      <c r="Q32" s="131" t="e">
        <f>G32--'EX Sample'!$Q$32</f>
        <v>#VALUE!</v>
      </c>
      <c r="R32" s="131">
        <f>'EX Sample'!$R$32-H32</f>
        <v>-2</v>
      </c>
      <c r="S32" s="92"/>
    </row>
    <row r="33" spans="1:19" customFormat="1" ht="15.95" customHeight="1" thickBot="1">
      <c r="A33" s="24"/>
      <c r="B33" s="29" t="s">
        <v>41</v>
      </c>
      <c r="C33" s="61">
        <v>13.21</v>
      </c>
      <c r="D33" s="62"/>
      <c r="E33" s="20"/>
      <c r="F33" s="7" t="s">
        <v>45</v>
      </c>
      <c r="G33" s="65">
        <v>10</v>
      </c>
      <c r="H33" s="66">
        <v>5</v>
      </c>
      <c r="I33" s="12"/>
      <c r="K33" s="106"/>
      <c r="L33" s="103" t="s">
        <v>103</v>
      </c>
      <c r="M33" s="131">
        <f>'EX Sample'!$M$33-C33</f>
        <v>-3.2100000000000009</v>
      </c>
      <c r="N33" s="131"/>
      <c r="O33" s="85"/>
      <c r="P33" s="103" t="s">
        <v>45</v>
      </c>
      <c r="Q33" s="131" t="e">
        <f>'EX Sample'!$Q$33-G33</f>
        <v>#VALUE!</v>
      </c>
      <c r="R33" s="131">
        <f>'EX Sample'!$R$33-H33</f>
        <v>-5</v>
      </c>
      <c r="S33" s="92"/>
    </row>
    <row r="34" spans="1:19" customFormat="1" ht="15.95" customHeight="1" thickBot="1">
      <c r="A34" s="24"/>
      <c r="B34" s="29" t="s">
        <v>27</v>
      </c>
      <c r="C34" s="61">
        <v>6.72</v>
      </c>
      <c r="D34" s="62"/>
      <c r="E34" s="20"/>
      <c r="F34" s="20"/>
      <c r="G34" s="6" t="s">
        <v>46</v>
      </c>
      <c r="H34" s="58">
        <f>SUM(H31:H33)</f>
        <v>11</v>
      </c>
      <c r="I34" s="12"/>
      <c r="K34" s="106"/>
      <c r="L34" s="103" t="s">
        <v>91</v>
      </c>
      <c r="M34" s="131">
        <f>'EX Sample'!$M$34-C34</f>
        <v>-0.46999999999999975</v>
      </c>
      <c r="N34" s="131"/>
      <c r="O34" s="85"/>
      <c r="P34" s="85"/>
      <c r="Q34" s="108" t="s">
        <v>46</v>
      </c>
      <c r="R34" s="131" t="e">
        <f>'EX Sample'!$R$34-H34</f>
        <v>#VALUE!</v>
      </c>
      <c r="S34" s="92"/>
    </row>
    <row r="35" spans="1:19" customFormat="1" ht="15.95" customHeight="1" thickBot="1">
      <c r="A35" s="24"/>
      <c r="B35" s="6" t="s">
        <v>35</v>
      </c>
      <c r="C35" s="57">
        <f>SUM(C31:C34)</f>
        <v>32.35</v>
      </c>
      <c r="D35" s="58">
        <f>SUM(D31:D34)</f>
        <v>0</v>
      </c>
      <c r="E35" s="20"/>
      <c r="F35" s="20"/>
      <c r="G35" s="20"/>
      <c r="H35" s="20"/>
      <c r="I35" s="12"/>
      <c r="K35" s="106"/>
      <c r="L35" s="108" t="s">
        <v>97</v>
      </c>
      <c r="M35" s="131">
        <f>'EX Sample'!$M$35-C35</f>
        <v>-7.1000000000000014</v>
      </c>
      <c r="N35" s="131">
        <f>'EX Sample'!$N$35-D35</f>
        <v>25.25</v>
      </c>
      <c r="O35" s="85"/>
      <c r="P35" s="85"/>
      <c r="Q35" s="85"/>
      <c r="R35" s="85"/>
      <c r="S35" s="92"/>
    </row>
    <row r="36" spans="1:19" customFormat="1" ht="15.95" customHeight="1">
      <c r="A36" s="24"/>
      <c r="E36" s="20"/>
      <c r="F36" s="20"/>
      <c r="G36" s="7" t="s">
        <v>37</v>
      </c>
      <c r="H36" s="55">
        <f>C35</f>
        <v>32.35</v>
      </c>
      <c r="I36" s="12"/>
      <c r="K36" s="106"/>
      <c r="L36" s="85"/>
      <c r="M36" s="85"/>
      <c r="N36" s="85"/>
      <c r="O36" s="85"/>
      <c r="P36" s="85"/>
      <c r="Q36" s="103" t="s">
        <v>94</v>
      </c>
      <c r="R36" s="131" t="e">
        <f>'EX Sample'!$R$36-H36</f>
        <v>#VALUE!</v>
      </c>
      <c r="S36" s="92"/>
    </row>
    <row r="37" spans="1:1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106"/>
      <c r="L37" s="85"/>
      <c r="M37" s="85"/>
      <c r="N37" s="85"/>
      <c r="O37" s="85"/>
      <c r="P37" s="85"/>
      <c r="Q37" s="109" t="s">
        <v>96</v>
      </c>
      <c r="R37" s="131" t="e">
        <f>'EX Sample'!$R$37-H37</f>
        <v>#VALUE!</v>
      </c>
      <c r="S37" s="92"/>
    </row>
    <row r="38" spans="1:1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5.5</v>
      </c>
      <c r="I38" s="12"/>
      <c r="K38" s="106"/>
      <c r="L38" s="82"/>
      <c r="M38" s="82"/>
      <c r="N38" s="82"/>
      <c r="O38" s="85"/>
      <c r="P38" s="85"/>
      <c r="Q38" s="109" t="s">
        <v>98</v>
      </c>
      <c r="R38" s="131" t="e">
        <f>'EX Sample'!$R$38-H38</f>
        <v>#VALUE!</v>
      </c>
      <c r="S38" s="92"/>
    </row>
    <row r="39" spans="1:1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37.85</v>
      </c>
      <c r="I39" s="12"/>
      <c r="K39" s="106"/>
      <c r="L39" s="85"/>
      <c r="M39" s="85"/>
      <c r="N39" s="85"/>
      <c r="O39" s="85"/>
      <c r="P39" s="85"/>
      <c r="Q39" s="110" t="s">
        <v>104</v>
      </c>
      <c r="R39" s="131" t="e">
        <f>'EX Sample'!$R$39-H39</f>
        <v>#VALUE!</v>
      </c>
      <c r="S39" s="92"/>
    </row>
    <row r="40" spans="1:1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111"/>
      <c r="L40" s="112"/>
      <c r="M40" s="112"/>
      <c r="N40" s="112"/>
      <c r="O40" s="112"/>
      <c r="P40" s="112"/>
      <c r="Q40" s="113"/>
      <c r="R40" s="113"/>
      <c r="S40" s="114"/>
    </row>
    <row r="41" spans="1:19" customFormat="1" ht="9.9499999999999993" customHeight="1" thickTop="1" thickBot="1">
      <c r="K41" s="85"/>
      <c r="L41" s="85"/>
      <c r="M41" s="85"/>
      <c r="N41" s="85"/>
      <c r="O41" s="85"/>
      <c r="P41" s="85"/>
      <c r="Q41" s="85"/>
      <c r="R41" s="85"/>
      <c r="S41" s="85"/>
    </row>
    <row r="42" spans="1:1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86"/>
      <c r="L42" s="87"/>
      <c r="M42" s="87"/>
      <c r="N42" s="87"/>
      <c r="O42" s="87"/>
      <c r="P42" s="87"/>
      <c r="Q42" s="87"/>
      <c r="R42" s="87"/>
      <c r="S42" s="88"/>
    </row>
    <row r="43" spans="1:1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89"/>
      <c r="L43" s="90" t="s">
        <v>105</v>
      </c>
      <c r="M43" s="82"/>
      <c r="N43" s="82"/>
      <c r="O43" s="82"/>
      <c r="P43" s="91"/>
      <c r="Q43" s="82"/>
      <c r="R43" s="82"/>
      <c r="S43" s="92"/>
    </row>
    <row r="44" spans="1:1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93"/>
      <c r="L44" s="94"/>
      <c r="M44" s="95"/>
      <c r="N44" s="95"/>
      <c r="O44" s="95"/>
      <c r="P44" s="95"/>
      <c r="Q44" s="95"/>
      <c r="R44" s="95"/>
      <c r="S44" s="96"/>
    </row>
    <row r="45" spans="1:1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97"/>
      <c r="L45" s="98"/>
      <c r="M45" s="99" t="s">
        <v>84</v>
      </c>
      <c r="N45" s="99" t="s">
        <v>85</v>
      </c>
      <c r="O45" s="100"/>
      <c r="P45" s="101"/>
      <c r="Q45" s="101" t="s">
        <v>86</v>
      </c>
      <c r="R45" s="101" t="s">
        <v>87</v>
      </c>
      <c r="S45" s="102"/>
    </row>
    <row r="46" spans="1:19" customFormat="1" ht="15.95" customHeight="1">
      <c r="A46" s="13"/>
      <c r="B46" s="29" t="s">
        <v>12</v>
      </c>
      <c r="C46" s="61">
        <v>21.93</v>
      </c>
      <c r="D46" s="62"/>
      <c r="E46" s="20"/>
      <c r="F46" s="7" t="s">
        <v>43</v>
      </c>
      <c r="G46" s="65">
        <v>10</v>
      </c>
      <c r="H46" s="65">
        <v>11</v>
      </c>
      <c r="I46" s="12"/>
      <c r="K46" s="89"/>
      <c r="L46" s="103" t="s">
        <v>106</v>
      </c>
      <c r="M46" s="131">
        <f>'EX Sample'!$M$46-C46</f>
        <v>-4.93</v>
      </c>
      <c r="N46" s="131"/>
      <c r="O46" s="85"/>
      <c r="P46" s="103" t="s">
        <v>43</v>
      </c>
      <c r="Q46" s="131" t="e">
        <f>'EX Sample'!$Q$46-G46</f>
        <v>#VALUE!</v>
      </c>
      <c r="R46" s="131">
        <f>'EX Sample'!$R$46-H46</f>
        <v>-11</v>
      </c>
      <c r="S46" s="92"/>
    </row>
    <row r="47" spans="1:19" customFormat="1" ht="15.95" customHeight="1">
      <c r="A47" s="24"/>
      <c r="B47" s="29" t="s">
        <v>13</v>
      </c>
      <c r="C47" s="61">
        <v>20.05</v>
      </c>
      <c r="D47" s="62"/>
      <c r="E47" s="20"/>
      <c r="F47" s="7" t="s">
        <v>44</v>
      </c>
      <c r="G47" s="65">
        <v>10</v>
      </c>
      <c r="H47" s="65">
        <v>5</v>
      </c>
      <c r="I47" s="12"/>
      <c r="K47" s="106"/>
      <c r="L47" s="103" t="s">
        <v>107</v>
      </c>
      <c r="M47" s="131">
        <f>'EX Sample'!$M$47-C47</f>
        <v>-1.0500000000000007</v>
      </c>
      <c r="N47" s="131"/>
      <c r="O47" s="85"/>
      <c r="P47" s="103" t="s">
        <v>44</v>
      </c>
      <c r="Q47" s="131" t="e">
        <f>'EX Sample'!$Q$47-G47</f>
        <v>#VALUE!</v>
      </c>
      <c r="R47" s="131">
        <f>'EX Sample'!$R$47-H47</f>
        <v>-5</v>
      </c>
      <c r="S47" s="92"/>
    </row>
    <row r="48" spans="1:19" customFormat="1" ht="15.95" customHeight="1" thickBot="1">
      <c r="A48" s="24"/>
      <c r="B48" s="29" t="s">
        <v>14</v>
      </c>
      <c r="C48" s="61">
        <v>8.44</v>
      </c>
      <c r="D48" s="62"/>
      <c r="E48" s="20"/>
      <c r="F48" s="7" t="s">
        <v>45</v>
      </c>
      <c r="G48" s="65">
        <v>10</v>
      </c>
      <c r="H48" s="66">
        <v>5</v>
      </c>
      <c r="I48" s="12"/>
      <c r="K48" s="106"/>
      <c r="L48" s="103" t="s">
        <v>108</v>
      </c>
      <c r="M48" s="131">
        <f>'EX Sample'!$M$48-C48</f>
        <v>-1.4399999999999995</v>
      </c>
      <c r="N48" s="131"/>
      <c r="O48" s="85"/>
      <c r="P48" s="103" t="s">
        <v>45</v>
      </c>
      <c r="Q48" s="131" t="e">
        <f>'EX Sample'!$Q$48-G48</f>
        <v>#VALUE!</v>
      </c>
      <c r="R48" s="131">
        <f>'EX Sample'!$R$48-H48</f>
        <v>-5</v>
      </c>
      <c r="S48" s="92"/>
    </row>
    <row r="49" spans="1:20" customFormat="1" ht="15.95" customHeight="1" thickBot="1">
      <c r="A49" s="24"/>
      <c r="B49" s="6" t="s">
        <v>35</v>
      </c>
      <c r="C49" s="57">
        <f>SUM(C46:C48)</f>
        <v>50.42</v>
      </c>
      <c r="D49" s="58">
        <f>SUM(D46:D48)</f>
        <v>0</v>
      </c>
      <c r="E49" s="20"/>
      <c r="F49" s="20"/>
      <c r="G49" s="6" t="s">
        <v>46</v>
      </c>
      <c r="H49" s="58">
        <f>SUM(H46:H48)</f>
        <v>21</v>
      </c>
      <c r="I49" s="12"/>
      <c r="K49" s="106"/>
      <c r="L49" s="108" t="s">
        <v>97</v>
      </c>
      <c r="M49" s="131">
        <f>'EX Sample'!$M$49-C49</f>
        <v>-7.4200000000000017</v>
      </c>
      <c r="N49" s="131">
        <f>D49-'EX Sample'!$N$49</f>
        <v>-43</v>
      </c>
      <c r="O49" s="85"/>
      <c r="P49" s="85"/>
      <c r="Q49" s="108" t="s">
        <v>46</v>
      </c>
      <c r="R49" s="131" t="e">
        <f>'EX Sample'!$R$49-H49</f>
        <v>#VALUE!</v>
      </c>
      <c r="S49" s="92"/>
      <c r="T49" t="s">
        <v>120</v>
      </c>
    </row>
    <row r="50" spans="1:20" customFormat="1" ht="15.95" customHeight="1">
      <c r="A50" s="24"/>
      <c r="E50" s="20"/>
      <c r="F50" s="20"/>
      <c r="G50" s="20"/>
      <c r="H50" s="20"/>
      <c r="I50" s="12"/>
      <c r="K50" s="106"/>
      <c r="L50" s="85"/>
      <c r="M50" s="85"/>
      <c r="N50" s="85"/>
      <c r="O50" s="85"/>
      <c r="P50" s="85"/>
      <c r="Q50" s="85"/>
      <c r="R50" s="85"/>
      <c r="S50" s="92"/>
      <c r="T50" s="135">
        <f>C23+C35+C49</f>
        <v>115.14</v>
      </c>
    </row>
    <row r="51" spans="1:20" customFormat="1" ht="15.95" customHeight="1" thickBot="1">
      <c r="A51" s="24"/>
      <c r="E51" s="20"/>
      <c r="F51" s="20"/>
      <c r="G51" s="7" t="s">
        <v>37</v>
      </c>
      <c r="H51" s="55">
        <f>C49</f>
        <v>50.42</v>
      </c>
      <c r="I51" s="12"/>
      <c r="K51" s="106"/>
      <c r="L51" s="85"/>
      <c r="M51" s="85"/>
      <c r="N51" s="85"/>
      <c r="O51" s="85"/>
      <c r="P51" s="85"/>
      <c r="Q51" s="103" t="s">
        <v>94</v>
      </c>
      <c r="R51" s="131" t="e">
        <f>'EX Sample'!$R$51-H51</f>
        <v>#VALUE!</v>
      </c>
      <c r="S51" s="92"/>
    </row>
    <row r="52" spans="1:20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116"/>
      <c r="L52" s="87"/>
      <c r="M52" s="117" t="s">
        <v>109</v>
      </c>
      <c r="N52" s="118" t="s">
        <v>110</v>
      </c>
      <c r="O52" s="85"/>
      <c r="P52" s="85"/>
      <c r="Q52" s="109" t="s">
        <v>96</v>
      </c>
      <c r="R52" s="131" t="e">
        <f>'EX Sample'!$R$52-H52</f>
        <v>#VALUE!</v>
      </c>
      <c r="S52" s="92"/>
      <c r="T52" t="s">
        <v>119</v>
      </c>
    </row>
    <row r="53" spans="1:20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10.5</v>
      </c>
      <c r="I53" s="12"/>
      <c r="K53" s="106"/>
      <c r="L53" s="119" t="s">
        <v>109</v>
      </c>
      <c r="M53" s="120" t="s">
        <v>111</v>
      </c>
      <c r="N53" s="121" t="s">
        <v>112</v>
      </c>
      <c r="O53" s="85"/>
      <c r="P53" s="85"/>
      <c r="Q53" s="109" t="s">
        <v>98</v>
      </c>
      <c r="R53" s="131" t="e">
        <f>'EX Sample'!$R$53-H53</f>
        <v>#VALUE!</v>
      </c>
      <c r="S53" s="92"/>
      <c r="T53" s="145">
        <f>H19+H34+H49</f>
        <v>43</v>
      </c>
    </row>
    <row r="54" spans="1:20" customFormat="1" ht="15.95" customHeight="1" thickBot="1">
      <c r="A54" s="24"/>
      <c r="B54" s="38" t="s">
        <v>21</v>
      </c>
      <c r="C54" s="60">
        <f>H24+H39+H54</f>
        <v>136.63999999999999</v>
      </c>
      <c r="D54" s="59" t="e">
        <f>IF(SCOR&lt;=D74,"MA",IF(SCOR&lt;=D75,"EX",IF(SCOR&lt;=D76,"SS",IF(SCOR&lt;=D77,"MM","NV"))))</f>
        <v>#N/A</v>
      </c>
      <c r="E54" s="20"/>
      <c r="F54" s="8"/>
      <c r="G54" s="30" t="s">
        <v>16</v>
      </c>
      <c r="H54" s="57">
        <f>SUM(H51:H53)</f>
        <v>60.92</v>
      </c>
      <c r="I54" s="12"/>
      <c r="K54" s="106"/>
      <c r="L54" s="119" t="s">
        <v>113</v>
      </c>
      <c r="M54" s="122" t="e">
        <f>R24+R39+R54</f>
        <v>#VALUE!</v>
      </c>
      <c r="N54" s="123" t="str">
        <f>IF(SCOR&lt;=N74,"MA",IF(SCOR&lt;=N75,"EX",IF(SCOR&lt;=N76,"SS",IF(SCOR&lt;=N77,"MM","NV"))))</f>
        <v>MA</v>
      </c>
      <c r="O54" s="85"/>
      <c r="P54" s="85"/>
      <c r="Q54" s="110" t="s">
        <v>114</v>
      </c>
      <c r="R54" s="131" t="e">
        <f>'EX Sample'!$R$54-H54</f>
        <v>#VALUE!</v>
      </c>
      <c r="S54" s="92"/>
    </row>
    <row r="55" spans="1:20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111"/>
      <c r="L55" s="112"/>
      <c r="M55" s="112"/>
      <c r="N55" s="114"/>
      <c r="O55" s="112"/>
      <c r="P55" s="112"/>
      <c r="Q55" s="113"/>
      <c r="R55" s="113"/>
      <c r="S55" s="114"/>
    </row>
    <row r="56" spans="1:20" customFormat="1" ht="13.5" thickTop="1"/>
    <row r="57" spans="1:20" customFormat="1" ht="14.1" customHeight="1"/>
    <row r="58" spans="1:20" customFormat="1" ht="12.75"/>
    <row r="59" spans="1:20" customFormat="1" ht="15.95" customHeight="1"/>
    <row r="60" spans="1:20" customFormat="1" ht="15.95" customHeight="1"/>
    <row r="61" spans="1:20" customFormat="1" ht="15.95" customHeight="1"/>
    <row r="62" spans="1:20" customFormat="1" ht="15.95" customHeight="1"/>
    <row r="63" spans="1:20" customFormat="1" ht="15.95" customHeight="1" thickBot="1"/>
    <row r="64" spans="1:20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pageMargins left="0.7" right="0.7" top="0.24" bottom="0.17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A54"/>
  <sheetViews>
    <sheetView workbookViewId="0">
      <selection activeCell="M23" sqref="M23"/>
    </sheetView>
  </sheetViews>
  <sheetFormatPr defaultRowHeight="12.75"/>
  <cols>
    <col min="1" max="1" width="9.375" bestFit="1" customWidth="1"/>
    <col min="2" max="2" width="9" style="135"/>
    <col min="4" max="4" width="9" style="135"/>
    <col min="6" max="6" width="9" style="135"/>
    <col min="10" max="10" width="9" style="135"/>
    <col min="12" max="12" width="10.75" style="135" customWidth="1"/>
    <col min="13" max="13" width="9" style="135"/>
    <col min="14" max="14" width="10.25" customWidth="1"/>
  </cols>
  <sheetData>
    <row r="1" spans="1:14">
      <c r="H1" s="135"/>
    </row>
    <row r="3" spans="1:14" ht="22.5">
      <c r="A3" s="246" t="s">
        <v>121</v>
      </c>
      <c r="B3" s="247" t="s">
        <v>122</v>
      </c>
      <c r="C3" s="248"/>
      <c r="D3" s="247"/>
      <c r="E3" s="248"/>
      <c r="F3" s="247"/>
      <c r="G3" s="248"/>
      <c r="H3" s="248"/>
      <c r="I3" s="248"/>
      <c r="J3" s="248"/>
      <c r="K3" s="248"/>
      <c r="L3" s="251" t="s">
        <v>125</v>
      </c>
      <c r="M3" s="249" t="s">
        <v>120</v>
      </c>
      <c r="N3" s="250" t="s">
        <v>123</v>
      </c>
    </row>
    <row r="4" spans="1:14" ht="18">
      <c r="A4" s="246"/>
      <c r="B4" s="252" t="s">
        <v>57</v>
      </c>
      <c r="C4" s="253"/>
      <c r="D4" s="252" t="s">
        <v>56</v>
      </c>
      <c r="E4" s="253"/>
      <c r="F4" s="252" t="s">
        <v>55</v>
      </c>
      <c r="G4" s="253"/>
      <c r="H4" s="253" t="s">
        <v>58</v>
      </c>
      <c r="I4" s="253"/>
      <c r="J4" s="253" t="s">
        <v>77</v>
      </c>
      <c r="K4" s="253"/>
      <c r="L4" s="251"/>
      <c r="M4" s="249"/>
      <c r="N4" s="250"/>
    </row>
    <row r="5" spans="1:14">
      <c r="A5" s="246"/>
      <c r="B5" s="135" t="s">
        <v>120</v>
      </c>
      <c r="C5" t="s">
        <v>124</v>
      </c>
      <c r="D5" s="135" t="s">
        <v>120</v>
      </c>
      <c r="E5" t="s">
        <v>124</v>
      </c>
      <c r="F5" s="135" t="s">
        <v>120</v>
      </c>
      <c r="G5" t="s">
        <v>124</v>
      </c>
      <c r="H5" t="s">
        <v>120</v>
      </c>
      <c r="I5" t="s">
        <v>124</v>
      </c>
      <c r="J5" s="135" t="s">
        <v>120</v>
      </c>
      <c r="K5" t="s">
        <v>124</v>
      </c>
      <c r="L5" s="251"/>
      <c r="M5" s="249"/>
      <c r="N5" s="250"/>
    </row>
    <row r="6" spans="1:14">
      <c r="A6" s="149">
        <v>39278</v>
      </c>
      <c r="B6" s="150"/>
      <c r="C6" s="151"/>
      <c r="D6" s="150"/>
      <c r="E6" s="151"/>
      <c r="F6" s="150"/>
      <c r="G6" s="151"/>
      <c r="H6" s="151"/>
      <c r="I6" s="151"/>
      <c r="J6" s="150"/>
      <c r="K6" s="151"/>
      <c r="L6" s="150">
        <v>195.82</v>
      </c>
      <c r="M6" s="150">
        <f t="shared" ref="M6:M22" si="0">B6+D6+F6+H6+J6</f>
        <v>0</v>
      </c>
      <c r="N6" s="151">
        <f t="shared" ref="N6:N22" si="1">C6+E6+G6+I6+K6</f>
        <v>0</v>
      </c>
    </row>
    <row r="7" spans="1:14">
      <c r="A7" s="149">
        <v>39278</v>
      </c>
      <c r="B7" s="150"/>
      <c r="C7" s="151"/>
      <c r="D7" s="150"/>
      <c r="E7" s="151"/>
      <c r="F7" s="150"/>
      <c r="G7" s="151"/>
      <c r="H7" s="151"/>
      <c r="I7" s="151"/>
      <c r="J7" s="150"/>
      <c r="K7" s="151"/>
      <c r="L7" s="150">
        <v>175.38</v>
      </c>
      <c r="M7" s="150">
        <f t="shared" si="0"/>
        <v>0</v>
      </c>
      <c r="N7" s="151">
        <f t="shared" si="1"/>
        <v>0</v>
      </c>
    </row>
    <row r="8" spans="1:14">
      <c r="A8" s="149">
        <v>39421</v>
      </c>
      <c r="B8" s="150"/>
      <c r="C8" s="151"/>
      <c r="D8" s="150"/>
      <c r="E8" s="151"/>
      <c r="F8" s="150"/>
      <c r="G8" s="151"/>
      <c r="H8" s="151"/>
      <c r="I8" s="151"/>
      <c r="J8" s="150"/>
      <c r="K8" s="151"/>
      <c r="L8" s="150">
        <v>226.84</v>
      </c>
      <c r="M8" s="150">
        <f t="shared" si="0"/>
        <v>0</v>
      </c>
      <c r="N8" s="151">
        <f t="shared" si="1"/>
        <v>0</v>
      </c>
    </row>
    <row r="9" spans="1:14">
      <c r="A9" s="149">
        <v>39422</v>
      </c>
      <c r="B9" s="150">
        <v>107.25</v>
      </c>
      <c r="C9" s="151">
        <v>26</v>
      </c>
      <c r="D9" s="150"/>
      <c r="E9" s="151"/>
      <c r="F9" s="150"/>
      <c r="G9" s="151"/>
      <c r="H9" s="151"/>
      <c r="I9" s="151"/>
      <c r="J9" s="150"/>
      <c r="K9" s="151"/>
      <c r="L9" s="150">
        <v>128.75</v>
      </c>
      <c r="M9" s="150">
        <f t="shared" si="0"/>
        <v>107.25</v>
      </c>
      <c r="N9" s="151">
        <f t="shared" si="1"/>
        <v>26</v>
      </c>
    </row>
    <row r="10" spans="1:14">
      <c r="A10" s="149">
        <v>39422</v>
      </c>
      <c r="B10" s="150"/>
      <c r="C10" s="151"/>
      <c r="D10" s="150">
        <v>115.14</v>
      </c>
      <c r="E10" s="151">
        <v>43</v>
      </c>
      <c r="F10" s="150"/>
      <c r="G10" s="151"/>
      <c r="H10" s="151"/>
      <c r="I10" s="151"/>
      <c r="J10" s="150"/>
      <c r="K10" s="151"/>
      <c r="L10" s="150">
        <v>145.30000000000001</v>
      </c>
      <c r="M10" s="150">
        <f t="shared" si="0"/>
        <v>115.14</v>
      </c>
      <c r="N10" s="151">
        <f t="shared" si="1"/>
        <v>43</v>
      </c>
    </row>
    <row r="11" spans="1:14">
      <c r="A11" s="149">
        <v>39538</v>
      </c>
      <c r="B11" s="150"/>
      <c r="C11" s="151"/>
      <c r="D11" s="150"/>
      <c r="E11" s="151"/>
      <c r="F11" s="150">
        <v>154.16999999999999</v>
      </c>
      <c r="G11" s="151">
        <v>81</v>
      </c>
      <c r="H11" s="151"/>
      <c r="I11" s="151"/>
      <c r="J11" s="150"/>
      <c r="K11" s="151"/>
      <c r="L11" s="150">
        <v>194.67</v>
      </c>
      <c r="M11" s="150">
        <f t="shared" si="0"/>
        <v>154.16999999999999</v>
      </c>
      <c r="N11" s="151">
        <f t="shared" si="1"/>
        <v>81</v>
      </c>
    </row>
    <row r="12" spans="1:14">
      <c r="A12" s="149">
        <v>39552</v>
      </c>
      <c r="B12" s="150"/>
      <c r="C12" s="151"/>
      <c r="D12" s="150"/>
      <c r="E12" s="151"/>
      <c r="F12" s="150"/>
      <c r="G12" s="151"/>
      <c r="H12" s="151">
        <v>122.26</v>
      </c>
      <c r="I12" s="151">
        <v>66</v>
      </c>
      <c r="J12" s="150"/>
      <c r="K12" s="151"/>
      <c r="L12" s="150">
        <v>155.82</v>
      </c>
      <c r="M12" s="150">
        <f t="shared" si="0"/>
        <v>122.26</v>
      </c>
      <c r="N12" s="151">
        <f t="shared" si="1"/>
        <v>66</v>
      </c>
    </row>
    <row r="13" spans="1:14" ht="12.75" customHeight="1">
      <c r="A13" s="149">
        <v>39552</v>
      </c>
      <c r="B13" s="150"/>
      <c r="C13" s="151"/>
      <c r="D13" s="150"/>
      <c r="E13" s="151"/>
      <c r="F13" s="150"/>
      <c r="G13" s="151"/>
      <c r="H13" s="151"/>
      <c r="I13" s="151"/>
      <c r="J13" s="150">
        <v>140.54</v>
      </c>
      <c r="K13" s="151">
        <v>100</v>
      </c>
      <c r="L13" s="150">
        <v>190.54</v>
      </c>
      <c r="M13" s="150">
        <f t="shared" si="0"/>
        <v>140.54</v>
      </c>
      <c r="N13" s="151">
        <f t="shared" si="1"/>
        <v>100</v>
      </c>
    </row>
    <row r="14" spans="1:14">
      <c r="A14" s="149">
        <v>39611</v>
      </c>
      <c r="B14" s="150">
        <v>113.84</v>
      </c>
      <c r="C14" s="151">
        <v>25</v>
      </c>
      <c r="D14" s="150"/>
      <c r="E14" s="151"/>
      <c r="F14" s="150"/>
      <c r="G14" s="151"/>
      <c r="H14" s="151"/>
      <c r="I14" s="151"/>
      <c r="J14" s="150"/>
      <c r="K14" s="151"/>
      <c r="L14" s="150">
        <v>126.34</v>
      </c>
      <c r="M14" s="150">
        <f t="shared" si="0"/>
        <v>113.84</v>
      </c>
      <c r="N14" s="151">
        <f t="shared" si="1"/>
        <v>25</v>
      </c>
    </row>
    <row r="15" spans="1:14">
      <c r="A15" s="149">
        <v>39613</v>
      </c>
      <c r="B15" s="150"/>
      <c r="C15" s="151"/>
      <c r="D15" s="150"/>
      <c r="E15" s="151"/>
      <c r="F15" s="150"/>
      <c r="G15" s="151"/>
      <c r="H15" s="151"/>
      <c r="I15" s="151"/>
      <c r="J15" s="150"/>
      <c r="K15" s="151"/>
      <c r="L15" s="150">
        <v>154.32</v>
      </c>
      <c r="M15" s="150">
        <f t="shared" si="0"/>
        <v>0</v>
      </c>
      <c r="N15" s="151">
        <f t="shared" si="1"/>
        <v>0</v>
      </c>
    </row>
    <row r="16" spans="1:14">
      <c r="A16" s="149">
        <v>39783</v>
      </c>
      <c r="B16" s="150">
        <v>109.81</v>
      </c>
      <c r="C16" s="151">
        <v>26</v>
      </c>
      <c r="D16" s="150"/>
      <c r="E16" s="151"/>
      <c r="F16" s="150"/>
      <c r="G16" s="151"/>
      <c r="H16" s="151"/>
      <c r="I16" s="151"/>
      <c r="J16" s="150"/>
      <c r="K16" s="151"/>
      <c r="L16" s="150">
        <v>144.28</v>
      </c>
      <c r="M16" s="150">
        <f t="shared" si="0"/>
        <v>109.81</v>
      </c>
      <c r="N16" s="151">
        <f t="shared" si="1"/>
        <v>26</v>
      </c>
    </row>
    <row r="17" spans="1:24">
      <c r="A17" s="149">
        <v>39783</v>
      </c>
      <c r="B17" s="150"/>
      <c r="C17" s="151"/>
      <c r="D17" s="150">
        <v>111.67</v>
      </c>
      <c r="E17" s="151">
        <v>26</v>
      </c>
      <c r="F17" s="150"/>
      <c r="G17" s="151"/>
      <c r="H17" s="151"/>
      <c r="I17" s="151"/>
      <c r="J17" s="150"/>
      <c r="K17" s="151"/>
      <c r="L17" s="150">
        <v>142.16999999999999</v>
      </c>
      <c r="M17" s="150">
        <f t="shared" si="0"/>
        <v>111.67</v>
      </c>
      <c r="N17" s="151">
        <f t="shared" si="1"/>
        <v>26</v>
      </c>
    </row>
    <row r="18" spans="1:24">
      <c r="A18" s="149">
        <v>39790</v>
      </c>
      <c r="B18" s="150"/>
      <c r="C18" s="151"/>
      <c r="D18" s="150"/>
      <c r="E18" s="151"/>
      <c r="F18" s="150">
        <v>109.53</v>
      </c>
      <c r="G18" s="151">
        <v>75</v>
      </c>
      <c r="H18" s="151"/>
      <c r="I18" s="151"/>
      <c r="J18" s="150"/>
      <c r="K18" s="151"/>
      <c r="L18" s="150">
        <v>147.03</v>
      </c>
      <c r="M18" s="150">
        <f t="shared" si="0"/>
        <v>109.53</v>
      </c>
      <c r="N18" s="151">
        <f t="shared" si="1"/>
        <v>75</v>
      </c>
    </row>
    <row r="19" spans="1:24">
      <c r="A19" s="149">
        <v>39888</v>
      </c>
      <c r="B19" s="150"/>
      <c r="C19" s="151"/>
      <c r="D19" s="150">
        <v>107.84</v>
      </c>
      <c r="E19" s="151">
        <v>34</v>
      </c>
      <c r="F19" s="150"/>
      <c r="G19" s="151"/>
      <c r="H19" s="151"/>
      <c r="I19" s="151"/>
      <c r="J19" s="150"/>
      <c r="K19" s="151"/>
      <c r="L19" s="150">
        <v>123.84</v>
      </c>
      <c r="M19" s="150">
        <f t="shared" si="0"/>
        <v>107.84</v>
      </c>
      <c r="N19" s="151">
        <f t="shared" si="1"/>
        <v>34</v>
      </c>
    </row>
    <row r="20" spans="1:24">
      <c r="A20" s="149">
        <v>39888</v>
      </c>
      <c r="B20" s="150"/>
      <c r="C20" s="151"/>
      <c r="D20" s="150"/>
      <c r="E20" s="151"/>
      <c r="F20" s="150">
        <v>111.08</v>
      </c>
      <c r="G20" s="151">
        <v>63</v>
      </c>
      <c r="H20" s="151"/>
      <c r="I20" s="151"/>
      <c r="J20" s="150"/>
      <c r="K20" s="151"/>
      <c r="L20" s="150">
        <v>145.58000000000001</v>
      </c>
      <c r="M20" s="150">
        <f t="shared" si="0"/>
        <v>111.08</v>
      </c>
      <c r="N20" s="151">
        <f t="shared" si="1"/>
        <v>63</v>
      </c>
    </row>
    <row r="21" spans="1:24">
      <c r="A21" s="149">
        <v>39956</v>
      </c>
      <c r="B21" s="150">
        <v>100.2</v>
      </c>
      <c r="C21" s="151">
        <v>31</v>
      </c>
      <c r="D21" s="150"/>
      <c r="E21" s="151"/>
      <c r="F21" s="150"/>
      <c r="G21" s="151"/>
      <c r="H21" s="151"/>
      <c r="I21" s="151"/>
      <c r="J21" s="150"/>
      <c r="K21" s="151"/>
      <c r="L21" s="150">
        <v>115.52</v>
      </c>
      <c r="M21" s="150">
        <f t="shared" si="0"/>
        <v>100.2</v>
      </c>
      <c r="N21" s="151">
        <f t="shared" si="1"/>
        <v>31</v>
      </c>
    </row>
    <row r="22" spans="1:24">
      <c r="A22" s="149">
        <v>39956</v>
      </c>
      <c r="B22" s="150"/>
      <c r="C22" s="151"/>
      <c r="D22" s="150">
        <v>90.8</v>
      </c>
      <c r="E22" s="151">
        <v>56</v>
      </c>
      <c r="F22" s="150"/>
      <c r="G22" s="151"/>
      <c r="H22" s="151"/>
      <c r="I22" s="151"/>
      <c r="J22" s="150"/>
      <c r="K22" s="151"/>
      <c r="L22" s="150">
        <v>118.8</v>
      </c>
      <c r="M22" s="150">
        <f t="shared" si="0"/>
        <v>90.8</v>
      </c>
      <c r="N22" s="151">
        <f t="shared" si="1"/>
        <v>56</v>
      </c>
    </row>
    <row r="23" spans="1:24">
      <c r="A23" s="146"/>
      <c r="M23" s="135">
        <f t="shared" ref="M23:M39" si="2">B23+D23+F23+H23+J23</f>
        <v>0</v>
      </c>
      <c r="N23">
        <f t="shared" ref="N23:N39" si="3">C23+E23+G23+I23+K23</f>
        <v>0</v>
      </c>
    </row>
    <row r="24" spans="1:24">
      <c r="A24" s="146"/>
      <c r="M24" s="135">
        <f t="shared" si="2"/>
        <v>0</v>
      </c>
      <c r="N24">
        <f t="shared" si="3"/>
        <v>0</v>
      </c>
    </row>
    <row r="25" spans="1:24">
      <c r="A25" s="146"/>
      <c r="M25" s="135">
        <f t="shared" si="2"/>
        <v>0</v>
      </c>
      <c r="N25">
        <f t="shared" si="3"/>
        <v>0</v>
      </c>
    </row>
    <row r="26" spans="1:24" ht="12.75" customHeight="1">
      <c r="A26" s="146"/>
      <c r="M26" s="135">
        <f t="shared" si="2"/>
        <v>0</v>
      </c>
      <c r="N26">
        <f t="shared" si="3"/>
        <v>0</v>
      </c>
      <c r="Q26" s="152"/>
      <c r="R26" s="152" t="s">
        <v>55</v>
      </c>
      <c r="S26" s="153" t="s">
        <v>71</v>
      </c>
      <c r="T26" s="154">
        <v>39887</v>
      </c>
      <c r="U26" s="155">
        <v>36.68</v>
      </c>
      <c r="V26" s="155">
        <v>38.700000000000003</v>
      </c>
      <c r="W26" s="155">
        <v>70.2</v>
      </c>
      <c r="X26" s="155">
        <v>145.58000000000001</v>
      </c>
    </row>
    <row r="27" spans="1:24">
      <c r="A27" s="146"/>
      <c r="M27" s="135">
        <f t="shared" si="2"/>
        <v>0</v>
      </c>
      <c r="N27">
        <f t="shared" si="3"/>
        <v>0</v>
      </c>
      <c r="Q27" s="152"/>
      <c r="R27" s="152" t="s">
        <v>55</v>
      </c>
      <c r="S27" s="153" t="s">
        <v>71</v>
      </c>
      <c r="T27" s="154">
        <v>39789</v>
      </c>
      <c r="U27" s="155">
        <v>42.64</v>
      </c>
      <c r="V27" s="155">
        <v>41.28</v>
      </c>
      <c r="W27" s="155">
        <v>63.11</v>
      </c>
      <c r="X27" s="155">
        <v>147.03</v>
      </c>
    </row>
    <row r="28" spans="1:24">
      <c r="A28" s="146"/>
      <c r="M28" s="135">
        <f t="shared" si="2"/>
        <v>0</v>
      </c>
      <c r="N28">
        <f t="shared" si="3"/>
        <v>0</v>
      </c>
      <c r="Q28" s="152"/>
      <c r="R28" s="152" t="s">
        <v>55</v>
      </c>
      <c r="S28" s="153" t="s">
        <v>71</v>
      </c>
      <c r="T28" s="154">
        <v>39613</v>
      </c>
      <c r="U28" s="155">
        <v>46.75</v>
      </c>
      <c r="V28" s="155">
        <v>36.21</v>
      </c>
      <c r="W28" s="155">
        <v>71.36</v>
      </c>
      <c r="X28" s="155">
        <v>154.32</v>
      </c>
    </row>
    <row r="29" spans="1:24">
      <c r="A29" s="146"/>
      <c r="M29" s="135">
        <f t="shared" si="2"/>
        <v>0</v>
      </c>
      <c r="N29">
        <f t="shared" si="3"/>
        <v>0</v>
      </c>
      <c r="Q29" s="152"/>
      <c r="R29" s="152" t="s">
        <v>55</v>
      </c>
      <c r="S29" s="153" t="s">
        <v>71</v>
      </c>
      <c r="T29" s="154">
        <v>39537</v>
      </c>
      <c r="U29" s="155">
        <v>66.489999999999995</v>
      </c>
      <c r="V29" s="155">
        <v>39.06</v>
      </c>
      <c r="W29" s="155">
        <v>89.12</v>
      </c>
      <c r="X29" s="155">
        <v>194.67</v>
      </c>
    </row>
    <row r="30" spans="1:24">
      <c r="A30" s="146"/>
      <c r="M30" s="135">
        <f t="shared" si="2"/>
        <v>0</v>
      </c>
      <c r="N30">
        <f t="shared" si="3"/>
        <v>0</v>
      </c>
      <c r="Q30" s="152"/>
      <c r="R30" s="152" t="s">
        <v>55</v>
      </c>
      <c r="S30" s="153" t="s">
        <v>126</v>
      </c>
      <c r="T30" s="154">
        <v>39278</v>
      </c>
      <c r="U30" s="155">
        <v>62.24</v>
      </c>
      <c r="V30" s="155">
        <v>58.13</v>
      </c>
      <c r="W30" s="155">
        <v>75.45</v>
      </c>
      <c r="X30" s="155">
        <v>195.82</v>
      </c>
    </row>
    <row r="31" spans="1:24" ht="12.75" customHeight="1">
      <c r="A31" s="146"/>
      <c r="M31" s="135">
        <f t="shared" si="2"/>
        <v>0</v>
      </c>
      <c r="N31">
        <f t="shared" si="3"/>
        <v>0</v>
      </c>
      <c r="Q31" s="152"/>
      <c r="R31" s="152" t="s">
        <v>56</v>
      </c>
      <c r="S31" s="153" t="s">
        <v>78</v>
      </c>
      <c r="T31" s="154">
        <v>39947</v>
      </c>
      <c r="U31" s="155">
        <v>32.229999999999997</v>
      </c>
      <c r="V31" s="155">
        <v>32.74</v>
      </c>
      <c r="W31" s="155">
        <v>53.83</v>
      </c>
      <c r="X31" s="155">
        <v>118.8</v>
      </c>
    </row>
    <row r="32" spans="1:24">
      <c r="A32" s="146"/>
      <c r="M32" s="135">
        <f t="shared" si="2"/>
        <v>0</v>
      </c>
      <c r="N32">
        <f t="shared" si="3"/>
        <v>0</v>
      </c>
      <c r="Q32" s="152"/>
      <c r="R32" s="152" t="s">
        <v>56</v>
      </c>
      <c r="S32" s="153" t="s">
        <v>78</v>
      </c>
      <c r="T32" s="154">
        <v>39887</v>
      </c>
      <c r="U32" s="155">
        <v>37.86</v>
      </c>
      <c r="V32" s="155">
        <v>32.07</v>
      </c>
      <c r="W32" s="155">
        <v>53.91</v>
      </c>
      <c r="X32" s="155">
        <v>123.84</v>
      </c>
    </row>
    <row r="33" spans="1:27">
      <c r="A33" s="146"/>
      <c r="M33" s="135">
        <f t="shared" si="2"/>
        <v>0</v>
      </c>
      <c r="N33">
        <f t="shared" si="3"/>
        <v>0</v>
      </c>
      <c r="Q33" s="152"/>
      <c r="R33" s="152" t="s">
        <v>56</v>
      </c>
      <c r="S33" s="153" t="s">
        <v>71</v>
      </c>
      <c r="T33" s="154">
        <v>39782</v>
      </c>
      <c r="U33" s="155">
        <v>45.96</v>
      </c>
      <c r="V33" s="155">
        <v>33.869999999999997</v>
      </c>
      <c r="W33" s="155">
        <v>62.34</v>
      </c>
      <c r="X33" s="155">
        <v>142.16999999999999</v>
      </c>
    </row>
    <row r="34" spans="1:27">
      <c r="A34" s="146"/>
      <c r="M34" s="135">
        <f t="shared" si="2"/>
        <v>0</v>
      </c>
      <c r="N34">
        <f t="shared" si="3"/>
        <v>0</v>
      </c>
      <c r="Q34" s="152"/>
      <c r="R34" s="152" t="s">
        <v>56</v>
      </c>
      <c r="S34" s="153" t="s">
        <v>71</v>
      </c>
      <c r="T34" s="154">
        <v>39421</v>
      </c>
      <c r="U34" s="155">
        <v>46.53</v>
      </c>
      <c r="V34" s="155">
        <v>37.85</v>
      </c>
      <c r="W34" s="155">
        <v>60.92</v>
      </c>
      <c r="X34" s="155">
        <v>145.30000000000001</v>
      </c>
    </row>
    <row r="35" spans="1:27">
      <c r="A35" s="146"/>
      <c r="M35" s="135">
        <f t="shared" si="2"/>
        <v>0</v>
      </c>
      <c r="N35">
        <f t="shared" si="3"/>
        <v>0</v>
      </c>
      <c r="Q35" s="152"/>
      <c r="R35" s="152" t="s">
        <v>77</v>
      </c>
      <c r="S35" s="153" t="s">
        <v>71</v>
      </c>
      <c r="T35" s="154">
        <v>39551</v>
      </c>
      <c r="U35" s="155">
        <v>56.25</v>
      </c>
      <c r="V35" s="155">
        <v>51.78</v>
      </c>
      <c r="W35" s="155">
        <v>82.51</v>
      </c>
      <c r="X35" s="155">
        <v>190.54</v>
      </c>
    </row>
    <row r="36" spans="1:27">
      <c r="A36" s="146"/>
      <c r="M36" s="135">
        <f t="shared" si="2"/>
        <v>0</v>
      </c>
      <c r="N36">
        <f t="shared" si="3"/>
        <v>0</v>
      </c>
      <c r="Q36" s="151"/>
      <c r="R36" s="152" t="s">
        <v>77</v>
      </c>
      <c r="S36" s="153" t="s">
        <v>126</v>
      </c>
      <c r="T36" s="154">
        <v>39421</v>
      </c>
      <c r="U36" s="155">
        <v>64.91</v>
      </c>
      <c r="V36" s="155">
        <v>70.27</v>
      </c>
      <c r="W36" s="155">
        <v>91.66</v>
      </c>
      <c r="X36" s="155">
        <v>226.84</v>
      </c>
    </row>
    <row r="37" spans="1:27">
      <c r="A37" s="146"/>
      <c r="M37" s="135">
        <f t="shared" si="2"/>
        <v>0</v>
      </c>
      <c r="N37">
        <f t="shared" si="3"/>
        <v>0</v>
      </c>
      <c r="Q37" s="152"/>
      <c r="R37" s="152" t="s">
        <v>57</v>
      </c>
      <c r="S37" s="153" t="s">
        <v>118</v>
      </c>
      <c r="T37" s="154">
        <v>39947</v>
      </c>
      <c r="U37" s="155">
        <v>32.979999999999997</v>
      </c>
      <c r="V37" s="155">
        <v>30.15</v>
      </c>
      <c r="W37" s="155">
        <v>52.39</v>
      </c>
      <c r="X37" s="155">
        <v>115.52</v>
      </c>
    </row>
    <row r="38" spans="1:27">
      <c r="A38" s="146"/>
      <c r="M38" s="135">
        <f t="shared" si="2"/>
        <v>0</v>
      </c>
      <c r="N38">
        <f t="shared" si="3"/>
        <v>0</v>
      </c>
      <c r="Q38" s="152"/>
      <c r="R38" s="152" t="s">
        <v>57</v>
      </c>
      <c r="S38" s="153" t="s">
        <v>78</v>
      </c>
      <c r="T38" s="154">
        <v>39782</v>
      </c>
      <c r="U38" s="155">
        <v>46.87</v>
      </c>
      <c r="V38" s="155">
        <v>36.56</v>
      </c>
      <c r="W38" s="155">
        <v>60.85</v>
      </c>
      <c r="X38" s="155">
        <v>144.28</v>
      </c>
    </row>
    <row r="39" spans="1:27">
      <c r="A39" s="146"/>
      <c r="M39" s="135">
        <f t="shared" si="2"/>
        <v>0</v>
      </c>
      <c r="N39">
        <f t="shared" si="3"/>
        <v>0</v>
      </c>
      <c r="Q39" s="152"/>
      <c r="R39" s="152" t="s">
        <v>57</v>
      </c>
      <c r="S39" s="153" t="s">
        <v>78</v>
      </c>
      <c r="T39" s="154">
        <v>39613</v>
      </c>
      <c r="U39" s="155">
        <v>35.71</v>
      </c>
      <c r="V39" s="155">
        <v>31.48</v>
      </c>
      <c r="W39" s="155">
        <v>59.15</v>
      </c>
      <c r="X39" s="155">
        <v>126.34</v>
      </c>
    </row>
    <row r="40" spans="1:27">
      <c r="A40" s="146"/>
      <c r="Q40" s="152"/>
      <c r="R40" s="152" t="s">
        <v>57</v>
      </c>
      <c r="S40" s="153" t="s">
        <v>78</v>
      </c>
      <c r="T40" s="154">
        <v>39421</v>
      </c>
      <c r="U40" s="155">
        <v>34.409999999999997</v>
      </c>
      <c r="V40" s="155">
        <v>33.43</v>
      </c>
      <c r="W40" s="155">
        <v>60.91</v>
      </c>
      <c r="X40" s="155">
        <v>128.75</v>
      </c>
    </row>
    <row r="41" spans="1:27" ht="12.75" customHeight="1">
      <c r="A41" s="146"/>
      <c r="Q41" s="151"/>
      <c r="R41" s="152" t="s">
        <v>77</v>
      </c>
      <c r="S41" s="153" t="s">
        <v>126</v>
      </c>
      <c r="T41" s="154">
        <v>39421</v>
      </c>
      <c r="U41" s="155">
        <v>64.91</v>
      </c>
      <c r="V41" s="155">
        <v>70.27</v>
      </c>
      <c r="W41" s="155">
        <v>91.66</v>
      </c>
      <c r="X41" s="155">
        <v>226.84</v>
      </c>
    </row>
    <row r="42" spans="1:27">
      <c r="A42" s="146"/>
      <c r="Q42" s="151"/>
      <c r="R42" s="152" t="s">
        <v>57</v>
      </c>
      <c r="S42" s="153" t="s">
        <v>71</v>
      </c>
      <c r="T42" s="154">
        <v>39278</v>
      </c>
      <c r="U42" s="155">
        <v>53.15</v>
      </c>
      <c r="V42" s="155">
        <v>51.38</v>
      </c>
      <c r="W42" s="155">
        <v>70.849999999999994</v>
      </c>
      <c r="X42" s="155">
        <v>175.38</v>
      </c>
    </row>
    <row r="43" spans="1:27">
      <c r="A43" s="146"/>
      <c r="Q43" s="152"/>
      <c r="R43" s="152" t="s">
        <v>58</v>
      </c>
      <c r="S43" s="153" t="s">
        <v>78</v>
      </c>
      <c r="T43" s="154">
        <v>39551</v>
      </c>
      <c r="U43" s="155">
        <v>55.38</v>
      </c>
      <c r="V43" s="155">
        <v>37.86</v>
      </c>
      <c r="W43" s="155">
        <v>62.58</v>
      </c>
      <c r="X43" s="155">
        <v>155.82</v>
      </c>
    </row>
    <row r="44" spans="1:27">
      <c r="A44" s="146"/>
    </row>
    <row r="45" spans="1:27">
      <c r="A45" s="146"/>
    </row>
    <row r="46" spans="1:27">
      <c r="A46" s="146"/>
      <c r="Y46" s="148"/>
      <c r="Z46" s="148"/>
    </row>
    <row r="47" spans="1:27" ht="12.75" customHeight="1">
      <c r="A47" s="146"/>
      <c r="Y47" s="147"/>
      <c r="Z47" s="148"/>
      <c r="AA47" s="148"/>
    </row>
    <row r="54" ht="12.75" customHeight="1"/>
  </sheetData>
  <sortState ref="A6:N22">
    <sortCondition ref="A6:A22"/>
    <sortCondition ref="B6:B22"/>
    <sortCondition ref="D6:D22"/>
    <sortCondition ref="F6:F22"/>
    <sortCondition ref="H6:H22"/>
  </sortState>
  <mergeCells count="10">
    <mergeCell ref="A3:A5"/>
    <mergeCell ref="B3:K3"/>
    <mergeCell ref="M3:M5"/>
    <mergeCell ref="N3:N5"/>
    <mergeCell ref="L3:L5"/>
    <mergeCell ref="B4:C4"/>
    <mergeCell ref="D4:E4"/>
    <mergeCell ref="F4:G4"/>
    <mergeCell ref="H4:I4"/>
    <mergeCell ref="J4:K4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91"/>
  <sheetViews>
    <sheetView topLeftCell="A61" zoomScale="125" workbookViewId="0">
      <selection activeCell="C82" sqref="C82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9" ht="15">
      <c r="B1" s="2" t="s">
        <v>42</v>
      </c>
      <c r="C1" s="2"/>
      <c r="D1" s="2"/>
      <c r="E1" s="2"/>
      <c r="F1" s="2"/>
      <c r="G1" s="2"/>
      <c r="H1" s="2"/>
      <c r="I1" s="2"/>
    </row>
    <row r="2" spans="1:9" ht="15">
      <c r="B2" s="2" t="s">
        <v>52</v>
      </c>
      <c r="C2" s="2"/>
      <c r="D2" s="2"/>
      <c r="E2" s="2"/>
      <c r="F2" s="2"/>
      <c r="G2" s="2"/>
      <c r="H2" s="2"/>
      <c r="I2" s="2"/>
    </row>
    <row r="3" spans="1:9" ht="6" customHeight="1">
      <c r="B3" s="2"/>
      <c r="C3" s="2"/>
      <c r="D3" s="2"/>
      <c r="E3" s="2"/>
      <c r="F3" s="2"/>
      <c r="G3" s="2"/>
      <c r="H3" s="2"/>
      <c r="I3" s="2"/>
    </row>
    <row r="4" spans="1:9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</row>
    <row r="5" spans="1:9" ht="15.95" customHeight="1">
      <c r="B5" s="31" t="s">
        <v>47</v>
      </c>
      <c r="C5" s="73" t="s">
        <v>72</v>
      </c>
      <c r="D5" s="74"/>
      <c r="E5" s="74"/>
      <c r="F5" s="3"/>
      <c r="G5"/>
      <c r="H5"/>
    </row>
    <row r="6" spans="1:9" ht="15.95" customHeight="1">
      <c r="B6" s="31" t="s">
        <v>48</v>
      </c>
      <c r="C6" s="73" t="s">
        <v>73</v>
      </c>
      <c r="D6" s="74"/>
      <c r="E6" s="74"/>
      <c r="F6" s="3"/>
      <c r="G6"/>
      <c r="H6"/>
    </row>
    <row r="7" spans="1:9" ht="15.95" customHeight="1">
      <c r="B7" s="31" t="s">
        <v>49</v>
      </c>
      <c r="C7" s="73" t="s">
        <v>74</v>
      </c>
      <c r="D7" s="74"/>
      <c r="E7" s="74"/>
      <c r="F7" s="32"/>
      <c r="G7"/>
      <c r="H7"/>
    </row>
    <row r="8" spans="1:9" ht="15.95" customHeight="1">
      <c r="B8" s="31" t="s">
        <v>50</v>
      </c>
      <c r="C8" s="73" t="s">
        <v>75</v>
      </c>
      <c r="D8" s="74"/>
      <c r="E8" s="74"/>
      <c r="F8" s="32"/>
      <c r="G8"/>
      <c r="H8"/>
    </row>
    <row r="9" spans="1:9" ht="3.95" customHeight="1" thickBot="1">
      <c r="B9" s="31"/>
      <c r="C9" s="3"/>
      <c r="D9" s="3"/>
      <c r="E9" s="3"/>
      <c r="F9" s="32"/>
      <c r="G9"/>
      <c r="H9"/>
    </row>
    <row r="10" spans="1:9" ht="18" customHeight="1" thickBot="1">
      <c r="B10" s="31" t="s">
        <v>1</v>
      </c>
      <c r="C10" s="72"/>
      <c r="D10" s="71" t="s">
        <v>0</v>
      </c>
      <c r="F10" s="31" t="s">
        <v>17</v>
      </c>
      <c r="G10" s="130"/>
      <c r="H10" s="20"/>
    </row>
    <row r="11" spans="1:9" ht="9.9499999999999993" customHeight="1" thickBot="1">
      <c r="F11"/>
      <c r="G11"/>
      <c r="H11"/>
    </row>
    <row r="12" spans="1: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</row>
    <row r="13" spans="1: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</row>
    <row r="14" spans="1: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</row>
    <row r="15" spans="1: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</row>
    <row r="16" spans="1:9" ht="15.95" customHeight="1">
      <c r="A16" s="13"/>
      <c r="B16" s="29" t="s">
        <v>24</v>
      </c>
      <c r="C16" s="61"/>
      <c r="D16" s="62"/>
      <c r="E16" s="20"/>
      <c r="F16" s="7" t="s">
        <v>43</v>
      </c>
      <c r="G16" s="65"/>
      <c r="H16" s="65"/>
      <c r="I16" s="12"/>
    </row>
    <row r="17" spans="1:10" s="8" customFormat="1" ht="15.95" customHeight="1">
      <c r="A17" s="24"/>
      <c r="B17" s="29" t="s">
        <v>25</v>
      </c>
      <c r="C17" s="61"/>
      <c r="D17" s="62"/>
      <c r="E17" s="20"/>
      <c r="F17" s="7" t="s">
        <v>44</v>
      </c>
      <c r="G17" s="65"/>
      <c r="H17" s="65"/>
      <c r="I17" s="12"/>
    </row>
    <row r="18" spans="1:10" s="8" customFormat="1" ht="15.95" customHeight="1" thickBot="1">
      <c r="A18" s="24"/>
      <c r="B18" s="29" t="s">
        <v>26</v>
      </c>
      <c r="C18" s="61"/>
      <c r="D18" s="62"/>
      <c r="E18" s="20"/>
      <c r="F18" s="7" t="s">
        <v>45</v>
      </c>
      <c r="G18" s="65"/>
      <c r="H18" s="66"/>
      <c r="I18" s="12"/>
    </row>
    <row r="19" spans="1:10" s="8" customFormat="1" ht="15.95" customHeight="1" thickBot="1">
      <c r="A19" s="24"/>
      <c r="B19" s="29" t="s">
        <v>27</v>
      </c>
      <c r="C19" s="61"/>
      <c r="D19" s="62"/>
      <c r="E19" s="20"/>
      <c r="F19" s="20"/>
      <c r="G19" s="6" t="s">
        <v>46</v>
      </c>
      <c r="H19" s="58">
        <f>SUM(H16:H18)</f>
        <v>0</v>
      </c>
      <c r="I19" s="12"/>
    </row>
    <row r="20" spans="1:10" s="8" customFormat="1" ht="15.95" customHeight="1">
      <c r="A20" s="24"/>
      <c r="B20" s="29" t="s">
        <v>28</v>
      </c>
      <c r="C20" s="61"/>
      <c r="D20" s="62"/>
      <c r="E20" s="20"/>
      <c r="F20" s="20"/>
      <c r="G20" s="20"/>
      <c r="H20" s="41"/>
      <c r="I20" s="12"/>
    </row>
    <row r="21" spans="1:10" s="8" customFormat="1" ht="15.95" customHeight="1">
      <c r="A21" s="24"/>
      <c r="B21" s="29" t="s">
        <v>29</v>
      </c>
      <c r="C21" s="61"/>
      <c r="D21" s="62"/>
      <c r="E21" s="20"/>
      <c r="F21" s="20"/>
      <c r="G21" s="7" t="s">
        <v>37</v>
      </c>
      <c r="H21" s="55">
        <f>C23</f>
        <v>0</v>
      </c>
      <c r="I21" s="12"/>
    </row>
    <row r="22" spans="1:10" s="8" customFormat="1" ht="15.95" customHeight="1" thickBot="1">
      <c r="A22" s="24"/>
      <c r="B22" s="29" t="s">
        <v>30</v>
      </c>
      <c r="C22" s="63"/>
      <c r="D22" s="64"/>
      <c r="E22" s="20"/>
      <c r="G22" s="17" t="s">
        <v>18</v>
      </c>
      <c r="H22" s="55">
        <f>D23*3</f>
        <v>0</v>
      </c>
      <c r="I22" s="12"/>
    </row>
    <row r="23" spans="1:10" s="8" customFormat="1" ht="15.95" customHeight="1" thickBot="1">
      <c r="A23" s="24"/>
      <c r="B23" s="6" t="s">
        <v>35</v>
      </c>
      <c r="C23" s="57">
        <f>SUM(C16:C22)</f>
        <v>0</v>
      </c>
      <c r="D23" s="58">
        <f>SUM(D16:D22)</f>
        <v>0</v>
      </c>
      <c r="E23" s="20"/>
      <c r="G23" s="17" t="s">
        <v>19</v>
      </c>
      <c r="H23" s="56">
        <f>H19/2</f>
        <v>0</v>
      </c>
      <c r="I23" s="12"/>
    </row>
    <row r="24" spans="1:10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0</v>
      </c>
      <c r="I24" s="12"/>
    </row>
    <row r="25" spans="1:10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</row>
    <row r="26" spans="1:10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</row>
    <row r="27" spans="1:10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</row>
    <row r="28" spans="1:10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</row>
    <row r="29" spans="1:10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</row>
    <row r="30" spans="1:10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</row>
    <row r="31" spans="1:10" customFormat="1" ht="15.95" customHeight="1">
      <c r="A31" s="13"/>
      <c r="B31" s="29" t="s">
        <v>39</v>
      </c>
      <c r="C31" s="61"/>
      <c r="D31" s="62"/>
      <c r="E31" s="20"/>
      <c r="F31" s="7" t="s">
        <v>43</v>
      </c>
      <c r="G31" s="65"/>
      <c r="H31" s="65"/>
      <c r="I31" s="12"/>
    </row>
    <row r="32" spans="1:10" customFormat="1" ht="15.95" customHeight="1">
      <c r="A32" s="24"/>
      <c r="B32" s="29" t="s">
        <v>40</v>
      </c>
      <c r="C32" s="61"/>
      <c r="D32" s="62"/>
      <c r="E32" s="20"/>
      <c r="F32" s="7" t="s">
        <v>44</v>
      </c>
      <c r="G32" s="65"/>
      <c r="H32" s="65"/>
      <c r="I32" s="12"/>
    </row>
    <row r="33" spans="1:9" customFormat="1" ht="15.95" customHeight="1" thickBot="1">
      <c r="A33" s="24"/>
      <c r="B33" s="29" t="s">
        <v>41</v>
      </c>
      <c r="C33" s="61"/>
      <c r="D33" s="62"/>
      <c r="E33" s="20"/>
      <c r="F33" s="7" t="s">
        <v>45</v>
      </c>
      <c r="G33" s="65"/>
      <c r="H33" s="66"/>
      <c r="I33" s="12"/>
    </row>
    <row r="34" spans="1:9" customFormat="1" ht="15.95" customHeight="1" thickBot="1">
      <c r="A34" s="24"/>
      <c r="B34" s="29" t="s">
        <v>27</v>
      </c>
      <c r="C34" s="61"/>
      <c r="D34" s="62"/>
      <c r="E34" s="20"/>
      <c r="F34" s="20"/>
      <c r="G34" s="6" t="s">
        <v>46</v>
      </c>
      <c r="H34" s="58">
        <f>SUM(H31:H33)</f>
        <v>0</v>
      </c>
      <c r="I34" s="12"/>
    </row>
    <row r="35" spans="1:9" customFormat="1" ht="15.95" customHeight="1" thickBot="1">
      <c r="A35" s="24"/>
      <c r="B35" s="6" t="s">
        <v>35</v>
      </c>
      <c r="C35" s="57">
        <f>SUM(C31:C34)</f>
        <v>0</v>
      </c>
      <c r="D35" s="58">
        <f>SUM(D31:D34)</f>
        <v>0</v>
      </c>
      <c r="E35" s="20"/>
      <c r="F35" s="20"/>
      <c r="G35" s="20"/>
      <c r="H35" s="20"/>
      <c r="I35" s="12"/>
    </row>
    <row r="36" spans="1:9" customFormat="1" ht="15.95" customHeight="1">
      <c r="A36" s="24"/>
      <c r="E36" s="20"/>
      <c r="F36" s="20"/>
      <c r="G36" s="7" t="s">
        <v>37</v>
      </c>
      <c r="H36" s="55">
        <f>C35</f>
        <v>0</v>
      </c>
      <c r="I36" s="12"/>
    </row>
    <row r="37" spans="1: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</row>
    <row r="38" spans="1: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0</v>
      </c>
      <c r="I38" s="12"/>
    </row>
    <row r="39" spans="1: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0</v>
      </c>
      <c r="I39" s="12"/>
    </row>
    <row r="40" spans="1: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</row>
    <row r="41" spans="1:9" customFormat="1" ht="9.9499999999999993" customHeight="1" thickTop="1" thickBot="1"/>
    <row r="42" spans="1: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</row>
    <row r="43" spans="1:9" customFormat="1" ht="12" customHeight="1" thickTop="1">
      <c r="A43" s="13"/>
      <c r="B43" s="18" t="s">
        <v>11</v>
      </c>
      <c r="C43" s="3"/>
      <c r="D43" s="3"/>
      <c r="E43" s="3"/>
      <c r="F43" s="19"/>
      <c r="G43" s="3"/>
      <c r="H43" s="3"/>
      <c r="I43" s="12"/>
    </row>
    <row r="44" spans="1: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</row>
    <row r="45" spans="1: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</row>
    <row r="46" spans="1:9" customFormat="1" ht="15.95" customHeight="1">
      <c r="A46" s="13"/>
      <c r="B46" s="29" t="s">
        <v>12</v>
      </c>
      <c r="C46" s="61"/>
      <c r="D46" s="62"/>
      <c r="E46" s="20"/>
      <c r="F46" s="7" t="s">
        <v>43</v>
      </c>
      <c r="G46" s="65"/>
      <c r="H46" s="65"/>
      <c r="I46" s="12"/>
    </row>
    <row r="47" spans="1:9" customFormat="1" ht="15.95" customHeight="1">
      <c r="A47" s="24"/>
      <c r="B47" s="29" t="s">
        <v>13</v>
      </c>
      <c r="C47" s="61"/>
      <c r="D47" s="62"/>
      <c r="E47" s="20"/>
      <c r="F47" s="7" t="s">
        <v>44</v>
      </c>
      <c r="G47" s="65"/>
      <c r="H47" s="65"/>
      <c r="I47" s="12"/>
    </row>
    <row r="48" spans="1:9" customFormat="1" ht="15.95" customHeight="1" thickBot="1">
      <c r="A48" s="24"/>
      <c r="B48" s="29" t="s">
        <v>14</v>
      </c>
      <c r="C48" s="61"/>
      <c r="D48" s="62"/>
      <c r="E48" s="20"/>
      <c r="F48" s="7" t="s">
        <v>45</v>
      </c>
      <c r="G48" s="65"/>
      <c r="H48" s="66"/>
      <c r="I48" s="12"/>
    </row>
    <row r="49" spans="1:9" customFormat="1" ht="15.95" customHeight="1" thickBot="1">
      <c r="A49" s="24"/>
      <c r="B49" s="6" t="s">
        <v>35</v>
      </c>
      <c r="C49" s="57">
        <f>SUM(C46:C48)</f>
        <v>0</v>
      </c>
      <c r="D49" s="58">
        <f>SUM(D46:D48)</f>
        <v>0</v>
      </c>
      <c r="E49" s="20"/>
      <c r="F49" s="20"/>
      <c r="G49" s="6" t="s">
        <v>46</v>
      </c>
      <c r="H49" s="58">
        <f>SUM(H46:H48)</f>
        <v>0</v>
      </c>
      <c r="I49" s="12"/>
    </row>
    <row r="50" spans="1:9" customFormat="1" ht="15.95" customHeight="1">
      <c r="A50" s="24"/>
      <c r="E50" s="20"/>
      <c r="F50" s="20"/>
      <c r="G50" s="20"/>
      <c r="H50" s="20"/>
      <c r="I50" s="12"/>
    </row>
    <row r="51" spans="1:9" customFormat="1" ht="15.95" customHeight="1" thickBot="1">
      <c r="A51" s="24"/>
      <c r="E51" s="20"/>
      <c r="F51" s="20"/>
      <c r="G51" s="7" t="s">
        <v>37</v>
      </c>
      <c r="H51" s="55">
        <f>C49</f>
        <v>0</v>
      </c>
      <c r="I51" s="12"/>
    </row>
    <row r="52" spans="1:9" customFormat="1" ht="15.95" customHeight="1" thickTop="1">
      <c r="A52" s="33"/>
      <c r="B52" s="10"/>
      <c r="C52" s="37" t="s">
        <v>69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</row>
    <row r="53" spans="1:9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0</v>
      </c>
      <c r="I53" s="12"/>
    </row>
    <row r="54" spans="1:9" customFormat="1" ht="15.95" customHeight="1" thickBot="1">
      <c r="A54" s="24"/>
      <c r="B54" s="38" t="s">
        <v>21</v>
      </c>
      <c r="C54" s="60">
        <f>H24+H39+H54</f>
        <v>0</v>
      </c>
      <c r="D54" s="59" t="e">
        <f>IF(SCOR&lt;=D74,"MA",IF(SCOR&lt;=D75,"EX",IF(SCOR&lt;=D76,"SS",IF(SCOR&lt;=D77,"MM","NV"))))</f>
        <v>#N/A</v>
      </c>
      <c r="E54" s="20"/>
      <c r="F54" s="8"/>
      <c r="G54" s="30" t="s">
        <v>16</v>
      </c>
      <c r="H54" s="57">
        <f>SUM(H51:H53)</f>
        <v>0</v>
      </c>
      <c r="I54" s="12"/>
    </row>
    <row r="55" spans="1:9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</row>
    <row r="56" spans="1:9" customFormat="1" ht="13.5" thickTop="1"/>
    <row r="57" spans="1:9" customFormat="1" ht="14.1" customHeight="1" thickTop="1"/>
    <row r="58" spans="1:9" customFormat="1" ht="12.75"/>
    <row r="59" spans="1:9" customFormat="1" ht="15.95" customHeight="1"/>
    <row r="60" spans="1:9" customFormat="1" ht="15.95" customHeight="1"/>
    <row r="61" spans="1:9" customFormat="1" ht="15.95" customHeight="1"/>
    <row r="62" spans="1:9" customFormat="1" ht="15.95" customHeight="1"/>
    <row r="63" spans="1:9" customFormat="1" ht="15.95" customHeight="1" thickBot="1"/>
    <row r="64" spans="1:9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48">
        <v>91.76</v>
      </c>
      <c r="D66" s="48">
        <v>89.41</v>
      </c>
      <c r="E66" s="48">
        <v>98.82</v>
      </c>
      <c r="F66" s="48">
        <v>100.82</v>
      </c>
      <c r="G66" s="51">
        <v>102.35</v>
      </c>
    </row>
    <row r="67" spans="2:7" customFormat="1" ht="15.95" customHeight="1">
      <c r="B67" s="50" t="s">
        <v>60</v>
      </c>
      <c r="C67" s="48">
        <v>111.43</v>
      </c>
      <c r="D67" s="48">
        <v>108.57</v>
      </c>
      <c r="E67" s="48">
        <v>120</v>
      </c>
      <c r="F67" s="48">
        <v>122</v>
      </c>
      <c r="G67" s="51">
        <v>124.29</v>
      </c>
    </row>
    <row r="68" spans="2:7" customFormat="1" ht="15.95" customHeight="1">
      <c r="B68" s="50" t="s">
        <v>61</v>
      </c>
      <c r="C68" s="48">
        <v>141.82</v>
      </c>
      <c r="D68" s="48">
        <v>138.18</v>
      </c>
      <c r="E68" s="48">
        <v>152.72999999999999</v>
      </c>
      <c r="F68" s="48">
        <v>154.72999999999999</v>
      </c>
      <c r="G68" s="51">
        <v>158.18</v>
      </c>
    </row>
    <row r="69" spans="2:7" customFormat="1" ht="15.95" customHeight="1">
      <c r="B69" s="50" t="s">
        <v>62</v>
      </c>
      <c r="C69" s="48">
        <v>195</v>
      </c>
      <c r="D69" s="48">
        <v>190</v>
      </c>
      <c r="E69" s="48">
        <v>210</v>
      </c>
      <c r="F69" s="48">
        <v>212</v>
      </c>
      <c r="G69" s="51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53" t="s">
        <v>66</v>
      </c>
      <c r="F70" s="53" t="s">
        <v>67</v>
      </c>
      <c r="G70" s="54" t="s">
        <v>68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f>DIVISION</f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f>HLOOKUP(DIVISION,C65:G69,2,FALSE)</f>
        <v>#N/A</v>
      </c>
      <c r="E74" s="67"/>
      <c r="F74" s="67"/>
    </row>
    <row r="75" spans="2:7" customFormat="1" ht="15.95" customHeight="1">
      <c r="C75" s="68" t="s">
        <v>7</v>
      </c>
      <c r="D75" s="69" t="e">
        <f>HLOOKUP(DIVISION,C65:G69,3,FALSE)</f>
        <v>#N/A</v>
      </c>
      <c r="E75" s="67"/>
      <c r="F75" s="67"/>
    </row>
    <row r="76" spans="2:7" customFormat="1" ht="15.95" customHeight="1">
      <c r="C76" s="68" t="s">
        <v>8</v>
      </c>
      <c r="D76" s="69" t="e">
        <f>HLOOKUP(DIVISION,C65:G69,4,FALSE)</f>
        <v>#N/A</v>
      </c>
      <c r="E76" s="67"/>
      <c r="F76" s="67"/>
    </row>
    <row r="77" spans="2:7" ht="15.95" customHeight="1">
      <c r="C77" s="68" t="s">
        <v>9</v>
      </c>
      <c r="D77" s="69" t="e">
        <f>HLOOKUP(DIVISION,C65:G69,5,FALSE)</f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sheetProtection password="C95F" sheet="1" objects="1" scenarios="1"/>
  <mergeCells count="1">
    <mergeCell ref="B64:G64"/>
  </mergeCells>
  <phoneticPr fontId="3" type="noConversion"/>
  <printOptions horizontalCentered="1"/>
  <pageMargins left="0.25" right="0.25" top="0.25" bottom="0.25" header="0.5" footer="0.5"/>
  <pageSetup orientation="portrait" horizontalDpi="4294967292" verticalDpi="4294967292"/>
  <headerFooter alignWithMargins="0"/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72"/>
  <sheetViews>
    <sheetView tabSelected="1" workbookViewId="0">
      <selection activeCell="I83" sqref="I83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9" ht="15">
      <c r="B1" s="2" t="s">
        <v>42</v>
      </c>
      <c r="C1" s="2"/>
      <c r="D1" s="2"/>
      <c r="E1" s="2"/>
      <c r="F1" s="2"/>
      <c r="G1" s="2"/>
      <c r="H1" s="2"/>
      <c r="I1" s="2"/>
    </row>
    <row r="2" spans="1:9" ht="15">
      <c r="B2" s="2" t="s">
        <v>52</v>
      </c>
      <c r="C2" s="2"/>
      <c r="D2" s="2"/>
      <c r="E2" s="2"/>
      <c r="F2" s="2"/>
      <c r="G2" s="2"/>
      <c r="H2" s="2"/>
      <c r="I2" s="2"/>
    </row>
    <row r="3" spans="1:9" ht="6" customHeight="1">
      <c r="B3" s="2"/>
      <c r="C3" s="2"/>
      <c r="D3" s="2"/>
      <c r="E3" s="2"/>
      <c r="F3" s="2"/>
      <c r="G3" s="2"/>
      <c r="H3" s="2"/>
      <c r="I3" s="2"/>
    </row>
    <row r="4" spans="1:9" ht="15.95" customHeight="1">
      <c r="B4" s="31" t="s">
        <v>51</v>
      </c>
      <c r="C4" s="73" t="s">
        <v>175</v>
      </c>
      <c r="D4" s="74"/>
      <c r="E4" s="74"/>
      <c r="G4" s="75" t="s">
        <v>3</v>
      </c>
      <c r="H4" s="73"/>
    </row>
    <row r="5" spans="1:9" ht="15.95" customHeight="1">
      <c r="B5" s="31" t="s">
        <v>47</v>
      </c>
      <c r="C5" s="73"/>
      <c r="D5" s="74"/>
      <c r="E5" s="74"/>
      <c r="F5" s="3"/>
      <c r="G5"/>
      <c r="H5"/>
    </row>
    <row r="6" spans="1:9" ht="15.95" customHeight="1">
      <c r="B6" s="31" t="s">
        <v>48</v>
      </c>
      <c r="C6" s="73"/>
      <c r="D6" s="74"/>
      <c r="E6" s="74"/>
      <c r="F6" s="3"/>
      <c r="G6"/>
      <c r="H6"/>
    </row>
    <row r="7" spans="1:9" ht="15.95" customHeight="1">
      <c r="B7" s="31" t="s">
        <v>49</v>
      </c>
      <c r="C7" s="73"/>
      <c r="D7" s="74"/>
      <c r="E7" s="74"/>
      <c r="F7" s="32"/>
      <c r="G7"/>
      <c r="H7"/>
    </row>
    <row r="8" spans="1:9" ht="15.95" customHeight="1">
      <c r="B8" s="31" t="s">
        <v>50</v>
      </c>
      <c r="C8" s="73"/>
      <c r="D8" s="74"/>
      <c r="E8" s="74"/>
      <c r="F8" s="32"/>
      <c r="G8"/>
      <c r="H8"/>
    </row>
    <row r="9" spans="1:9" ht="3.95" customHeight="1" thickBot="1">
      <c r="B9" s="31"/>
      <c r="C9" s="3"/>
      <c r="D9" s="3"/>
      <c r="E9" s="3"/>
      <c r="F9" s="32"/>
      <c r="G9"/>
      <c r="H9"/>
    </row>
    <row r="10" spans="1:9" ht="18" customHeight="1" thickBot="1">
      <c r="B10" s="31" t="s">
        <v>1</v>
      </c>
      <c r="C10" s="72" t="s">
        <v>57</v>
      </c>
      <c r="D10" s="71" t="s">
        <v>0</v>
      </c>
      <c r="F10" s="31" t="s">
        <v>17</v>
      </c>
      <c r="G10" s="130">
        <v>40181</v>
      </c>
      <c r="H10" s="20"/>
    </row>
    <row r="11" spans="1:9" ht="9.9499999999999993" customHeight="1" thickBot="1">
      <c r="F11"/>
      <c r="G11"/>
      <c r="H11"/>
    </row>
    <row r="12" spans="1: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</row>
    <row r="13" spans="1: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</row>
    <row r="14" spans="1: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</row>
    <row r="15" spans="1: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</row>
    <row r="16" spans="1:9" ht="15.95" customHeight="1">
      <c r="A16" s="13"/>
      <c r="B16" s="29" t="s">
        <v>24</v>
      </c>
      <c r="C16" s="61"/>
      <c r="D16" s="62"/>
      <c r="E16" s="20"/>
      <c r="F16" s="7" t="s">
        <v>43</v>
      </c>
      <c r="G16" s="65"/>
      <c r="H16" s="65"/>
      <c r="I16" s="12"/>
    </row>
    <row r="17" spans="1:10" s="8" customFormat="1" ht="15.95" customHeight="1">
      <c r="A17" s="24"/>
      <c r="B17" s="29" t="s">
        <v>25</v>
      </c>
      <c r="C17" s="61"/>
      <c r="D17" s="62"/>
      <c r="E17" s="20"/>
      <c r="F17" s="7" t="s">
        <v>44</v>
      </c>
      <c r="G17" s="65"/>
      <c r="H17" s="65"/>
      <c r="I17" s="12"/>
    </row>
    <row r="18" spans="1:10" s="8" customFormat="1" ht="15.95" customHeight="1" thickBot="1">
      <c r="A18" s="24"/>
      <c r="B18" s="29" t="s">
        <v>26</v>
      </c>
      <c r="C18" s="61"/>
      <c r="D18" s="62"/>
      <c r="E18" s="20"/>
      <c r="F18" s="7" t="s">
        <v>45</v>
      </c>
      <c r="G18" s="65"/>
      <c r="H18" s="66"/>
      <c r="I18" s="12"/>
    </row>
    <row r="19" spans="1:10" s="8" customFormat="1" ht="15.95" customHeight="1" thickBot="1">
      <c r="A19" s="24"/>
      <c r="B19" s="29" t="s">
        <v>27</v>
      </c>
      <c r="C19" s="61"/>
      <c r="D19" s="62"/>
      <c r="E19" s="20"/>
      <c r="F19" s="20"/>
      <c r="G19" s="6" t="s">
        <v>46</v>
      </c>
      <c r="H19" s="58">
        <f>SUM(H16:H18)</f>
        <v>0</v>
      </c>
      <c r="I19" s="12"/>
    </row>
    <row r="20" spans="1:10" s="8" customFormat="1" ht="15.95" customHeight="1">
      <c r="A20" s="24"/>
      <c r="B20" s="29" t="s">
        <v>28</v>
      </c>
      <c r="C20" s="61"/>
      <c r="D20" s="62"/>
      <c r="E20" s="20"/>
      <c r="F20" s="20"/>
      <c r="G20" s="20"/>
      <c r="H20" s="41"/>
      <c r="I20" s="12"/>
    </row>
    <row r="21" spans="1:10" s="8" customFormat="1" ht="15.95" customHeight="1">
      <c r="A21" s="24"/>
      <c r="B21" s="29" t="s">
        <v>29</v>
      </c>
      <c r="C21" s="61"/>
      <c r="D21" s="62"/>
      <c r="E21" s="20"/>
      <c r="F21" s="20"/>
      <c r="G21" s="7" t="s">
        <v>37</v>
      </c>
      <c r="H21" s="55">
        <f>C23</f>
        <v>0</v>
      </c>
      <c r="I21" s="12"/>
    </row>
    <row r="22" spans="1:10" s="8" customFormat="1" ht="15.95" customHeight="1" thickBot="1">
      <c r="A22" s="24"/>
      <c r="B22" s="29" t="s">
        <v>30</v>
      </c>
      <c r="C22" s="63"/>
      <c r="D22" s="64"/>
      <c r="E22" s="20"/>
      <c r="G22" s="17" t="s">
        <v>18</v>
      </c>
      <c r="H22" s="55">
        <f>D23*3</f>
        <v>0</v>
      </c>
      <c r="I22" s="12"/>
    </row>
    <row r="23" spans="1:10" s="8" customFormat="1" ht="15.95" customHeight="1" thickBot="1">
      <c r="A23" s="24"/>
      <c r="B23" s="6" t="s">
        <v>35</v>
      </c>
      <c r="C23" s="57">
        <f>SUM(C16:C22)</f>
        <v>0</v>
      </c>
      <c r="D23" s="58">
        <f>SUM(D16:D22)</f>
        <v>0</v>
      </c>
      <c r="E23" s="20"/>
      <c r="G23" s="17" t="s">
        <v>19</v>
      </c>
      <c r="H23" s="56">
        <f>H19/2</f>
        <v>0</v>
      </c>
      <c r="I23" s="12"/>
    </row>
    <row r="24" spans="1:10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0</v>
      </c>
      <c r="I24" s="12"/>
    </row>
    <row r="25" spans="1:10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</row>
    <row r="26" spans="1:10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</row>
    <row r="27" spans="1:10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</row>
    <row r="28" spans="1:10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</row>
    <row r="29" spans="1:10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</row>
    <row r="30" spans="1:10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</row>
    <row r="31" spans="1:10" customFormat="1" ht="15.95" customHeight="1">
      <c r="A31" s="13"/>
      <c r="B31" s="29" t="s">
        <v>39</v>
      </c>
      <c r="C31" s="61"/>
      <c r="D31" s="62"/>
      <c r="E31" s="20"/>
      <c r="F31" s="7" t="s">
        <v>43</v>
      </c>
      <c r="G31" s="65"/>
      <c r="H31" s="65"/>
      <c r="I31" s="12"/>
    </row>
    <row r="32" spans="1:10" customFormat="1" ht="15.95" customHeight="1">
      <c r="A32" s="24"/>
      <c r="B32" s="29" t="s">
        <v>40</v>
      </c>
      <c r="C32" s="61"/>
      <c r="D32" s="62"/>
      <c r="E32" s="20"/>
      <c r="F32" s="7" t="s">
        <v>44</v>
      </c>
      <c r="G32" s="65"/>
      <c r="H32" s="65"/>
      <c r="I32" s="12"/>
    </row>
    <row r="33" spans="1:9" customFormat="1" ht="15.95" customHeight="1" thickBot="1">
      <c r="A33" s="24"/>
      <c r="B33" s="29" t="s">
        <v>41</v>
      </c>
      <c r="C33" s="61"/>
      <c r="D33" s="62"/>
      <c r="E33" s="20"/>
      <c r="F33" s="7" t="s">
        <v>45</v>
      </c>
      <c r="G33" s="65"/>
      <c r="H33" s="66"/>
      <c r="I33" s="12"/>
    </row>
    <row r="34" spans="1:9" customFormat="1" ht="15.95" customHeight="1" thickBot="1">
      <c r="A34" s="24"/>
      <c r="B34" s="29" t="s">
        <v>27</v>
      </c>
      <c r="C34" s="61"/>
      <c r="D34" s="62"/>
      <c r="E34" s="20"/>
      <c r="F34" s="20"/>
      <c r="G34" s="6" t="s">
        <v>46</v>
      </c>
      <c r="H34" s="58">
        <f>SUM(H31:H33)</f>
        <v>0</v>
      </c>
      <c r="I34" s="12"/>
    </row>
    <row r="35" spans="1:9" customFormat="1" ht="15.95" customHeight="1" thickBot="1">
      <c r="A35" s="24"/>
      <c r="B35" s="6" t="s">
        <v>35</v>
      </c>
      <c r="C35" s="57">
        <f>SUM(C31:C34)</f>
        <v>0</v>
      </c>
      <c r="D35" s="58">
        <f>SUM(D31:D34)</f>
        <v>0</v>
      </c>
      <c r="E35" s="20"/>
      <c r="F35" s="20"/>
      <c r="G35" s="20"/>
      <c r="H35" s="20"/>
      <c r="I35" s="12"/>
    </row>
    <row r="36" spans="1:9" customFormat="1" ht="15.95" customHeight="1">
      <c r="A36" s="24"/>
      <c r="E36" s="20"/>
      <c r="F36" s="20"/>
      <c r="G36" s="7" t="s">
        <v>37</v>
      </c>
      <c r="H36" s="55">
        <f>C35</f>
        <v>0</v>
      </c>
      <c r="I36" s="12"/>
    </row>
    <row r="37" spans="1: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</row>
    <row r="38" spans="1: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0</v>
      </c>
      <c r="I38" s="12"/>
    </row>
    <row r="39" spans="1: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0</v>
      </c>
      <c r="I39" s="12"/>
    </row>
    <row r="40" spans="1: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</row>
    <row r="41" spans="1:9" customFormat="1" ht="9.9499999999999993" customHeight="1" thickTop="1" thickBot="1"/>
    <row r="42" spans="1: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</row>
    <row r="43" spans="1: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</row>
    <row r="44" spans="1: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</row>
    <row r="45" spans="1: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</row>
    <row r="46" spans="1:9" customFormat="1" ht="15.95" customHeight="1">
      <c r="A46" s="13"/>
      <c r="B46" s="29" t="s">
        <v>12</v>
      </c>
      <c r="C46" s="61"/>
      <c r="D46" s="62"/>
      <c r="E46" s="20"/>
      <c r="F46" s="7" t="s">
        <v>43</v>
      </c>
      <c r="G46" s="65"/>
      <c r="H46" s="65"/>
      <c r="I46" s="12"/>
    </row>
    <row r="47" spans="1:9" customFormat="1" ht="15.95" customHeight="1">
      <c r="A47" s="24"/>
      <c r="B47" s="29" t="s">
        <v>13</v>
      </c>
      <c r="C47" s="61"/>
      <c r="D47" s="62"/>
      <c r="E47" s="20"/>
      <c r="F47" s="7" t="s">
        <v>44</v>
      </c>
      <c r="G47" s="65"/>
      <c r="H47" s="65"/>
      <c r="I47" s="12"/>
    </row>
    <row r="48" spans="1:9" customFormat="1" ht="15.95" customHeight="1" thickBot="1">
      <c r="A48" s="24"/>
      <c r="B48" s="29" t="s">
        <v>14</v>
      </c>
      <c r="C48" s="61"/>
      <c r="D48" s="62"/>
      <c r="E48" s="20"/>
      <c r="F48" s="7" t="s">
        <v>45</v>
      </c>
      <c r="G48" s="65"/>
      <c r="H48" s="66"/>
      <c r="I48" s="12"/>
    </row>
    <row r="49" spans="1:9" customFormat="1" ht="15.95" customHeight="1" thickBot="1">
      <c r="A49" s="24"/>
      <c r="B49" s="6" t="s">
        <v>35</v>
      </c>
      <c r="C49" s="57">
        <f>SUM(C46:C48)</f>
        <v>0</v>
      </c>
      <c r="D49" s="58">
        <f>SUM(D46:D48)</f>
        <v>0</v>
      </c>
      <c r="E49" s="20"/>
      <c r="F49" s="20"/>
      <c r="G49" s="6" t="s">
        <v>46</v>
      </c>
      <c r="H49" s="58">
        <f>SUM(H46:H48)</f>
        <v>0</v>
      </c>
      <c r="I49" s="12"/>
    </row>
    <row r="50" spans="1:9" customFormat="1" ht="15.95" customHeight="1">
      <c r="A50" s="24"/>
      <c r="E50" s="20"/>
      <c r="F50" s="20"/>
      <c r="G50" s="20"/>
      <c r="H50" s="20"/>
      <c r="I50" s="12"/>
    </row>
    <row r="51" spans="1:9" customFormat="1" ht="15.95" customHeight="1" thickBot="1">
      <c r="A51" s="24"/>
      <c r="E51" s="20"/>
      <c r="F51" s="20"/>
      <c r="G51" s="7" t="s">
        <v>37</v>
      </c>
      <c r="H51" s="55">
        <f>C49</f>
        <v>0</v>
      </c>
      <c r="I51" s="12"/>
    </row>
    <row r="52" spans="1:9" customFormat="1" ht="15.95" customHeight="1" thickTop="1">
      <c r="A52" s="33"/>
      <c r="B52" s="10"/>
      <c r="C52" s="239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</row>
    <row r="53" spans="1:9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0</v>
      </c>
      <c r="I53" s="12"/>
    </row>
    <row r="54" spans="1:9" customFormat="1" ht="15.95" customHeight="1" thickBot="1">
      <c r="A54" s="24"/>
      <c r="B54" s="38" t="s">
        <v>21</v>
      </c>
      <c r="C54" s="60">
        <f>H24+H39+H54</f>
        <v>0</v>
      </c>
      <c r="D54" s="59" t="e">
        <f>IF(SCOR&lt;=#REF!,"MA",IF(SCOR&lt;=#REF!,"EX",IF(SCOR&lt;=#REF!,"SS",IF(SCOR&lt;=#REF!,"MM","NV"))))</f>
        <v>#REF!</v>
      </c>
      <c r="E54" s="20"/>
      <c r="F54" s="8"/>
      <c r="G54" s="30" t="s">
        <v>16</v>
      </c>
      <c r="H54" s="57">
        <f>SUM(H51:H53)</f>
        <v>0</v>
      </c>
      <c r="I54" s="12"/>
    </row>
    <row r="55" spans="1:9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</row>
    <row r="56" spans="1:9" customFormat="1" ht="13.5" thickTop="1"/>
    <row r="57" spans="1:9" customFormat="1" ht="14.1" customHeight="1"/>
    <row r="58" spans="1:9" customFormat="1" ht="12.75"/>
    <row r="59" spans="1:9" customFormat="1" ht="15.95" customHeight="1"/>
    <row r="60" spans="1:9" customFormat="1" ht="15.95" customHeight="1"/>
    <row r="61" spans="1:9" customFormat="1" ht="15.95" customHeight="1"/>
    <row r="62" spans="1:9" customFormat="1" ht="15.95" customHeight="1"/>
    <row r="63" spans="1:9" customFormat="1" ht="15.95" customHeight="1" thickBot="1"/>
    <row r="64" spans="1:9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2.75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2.75">
      <c r="B66" s="50" t="s">
        <v>59</v>
      </c>
      <c r="C66" s="219" t="s">
        <v>192</v>
      </c>
      <c r="D66" s="219" t="s">
        <v>188</v>
      </c>
      <c r="E66" s="219" t="s">
        <v>184</v>
      </c>
      <c r="F66" s="219" t="s">
        <v>180</v>
      </c>
      <c r="G66" s="219" t="s">
        <v>176</v>
      </c>
    </row>
    <row r="67" spans="2:7" customFormat="1" ht="12.75">
      <c r="B67" s="50" t="s">
        <v>60</v>
      </c>
      <c r="C67" s="255" t="s">
        <v>193</v>
      </c>
      <c r="D67" s="255" t="s">
        <v>189</v>
      </c>
      <c r="E67" s="255" t="s">
        <v>185</v>
      </c>
      <c r="F67" s="255" t="s">
        <v>181</v>
      </c>
      <c r="G67" s="254" t="s">
        <v>177</v>
      </c>
    </row>
    <row r="68" spans="2:7" customFormat="1" ht="12.75">
      <c r="B68" s="50" t="s">
        <v>61</v>
      </c>
      <c r="C68" s="255" t="s">
        <v>194</v>
      </c>
      <c r="D68" s="255" t="s">
        <v>190</v>
      </c>
      <c r="E68" s="255" t="s">
        <v>186</v>
      </c>
      <c r="F68" s="255" t="s">
        <v>182</v>
      </c>
      <c r="G68" s="255" t="s">
        <v>178</v>
      </c>
    </row>
    <row r="69" spans="2:7" customFormat="1" ht="12.75">
      <c r="B69" s="50" t="s">
        <v>62</v>
      </c>
      <c r="C69" s="255" t="s">
        <v>195</v>
      </c>
      <c r="D69" s="255" t="s">
        <v>191</v>
      </c>
      <c r="E69" s="255" t="s">
        <v>187</v>
      </c>
      <c r="F69" s="255" t="s">
        <v>183</v>
      </c>
      <c r="G69" s="255" t="s">
        <v>179</v>
      </c>
    </row>
    <row r="70" spans="2:7" customFormat="1" ht="13.5" thickBot="1">
      <c r="B70" s="52" t="s">
        <v>63</v>
      </c>
      <c r="C70" s="53" t="s">
        <v>64</v>
      </c>
      <c r="D70" s="53" t="s">
        <v>65</v>
      </c>
      <c r="E70" s="212" t="s">
        <v>144</v>
      </c>
      <c r="F70" s="53" t="s">
        <v>67</v>
      </c>
      <c r="G70" s="213" t="s">
        <v>145</v>
      </c>
    </row>
    <row r="71" spans="2:7" customFormat="1" ht="13.5" thickTop="1"/>
    <row r="72" spans="2:7" customFormat="1" ht="12.75"/>
  </sheetData>
  <mergeCells count="1">
    <mergeCell ref="B64:G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2"/>
  <sheetViews>
    <sheetView topLeftCell="A61" workbookViewId="0">
      <selection activeCell="A73" sqref="A73:XFD79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9" ht="15">
      <c r="A1" s="1" t="s">
        <v>174</v>
      </c>
      <c r="B1" s="2" t="s">
        <v>42</v>
      </c>
      <c r="C1" s="2"/>
      <c r="D1" s="2"/>
      <c r="E1" s="2"/>
      <c r="F1" s="2"/>
      <c r="G1" s="2"/>
      <c r="H1" s="2"/>
      <c r="I1" s="2"/>
    </row>
    <row r="2" spans="1:9" ht="15">
      <c r="B2" s="2" t="s">
        <v>52</v>
      </c>
      <c r="C2" s="2"/>
      <c r="D2" s="2"/>
      <c r="E2" s="2"/>
      <c r="F2" s="2"/>
      <c r="G2" s="2"/>
      <c r="H2" s="2"/>
      <c r="I2" s="2"/>
    </row>
    <row r="3" spans="1:9" ht="6" customHeight="1">
      <c r="B3" s="2"/>
      <c r="C3" s="2"/>
      <c r="D3" s="2"/>
      <c r="E3" s="2"/>
      <c r="F3" s="2"/>
      <c r="G3" s="2"/>
      <c r="H3" s="2"/>
      <c r="I3" s="2"/>
    </row>
    <row r="4" spans="1:9" ht="15.95" customHeight="1">
      <c r="B4" s="31" t="s">
        <v>51</v>
      </c>
      <c r="C4" s="73" t="s">
        <v>175</v>
      </c>
      <c r="D4" s="74"/>
      <c r="E4" s="74"/>
      <c r="G4" s="75" t="s">
        <v>3</v>
      </c>
      <c r="H4" s="73"/>
    </row>
    <row r="5" spans="1:9" ht="15.95" customHeight="1">
      <c r="B5" s="31" t="s">
        <v>47</v>
      </c>
      <c r="C5" s="73"/>
      <c r="D5" s="74"/>
      <c r="E5" s="74"/>
      <c r="F5" s="3"/>
      <c r="G5"/>
      <c r="H5"/>
    </row>
    <row r="6" spans="1:9" ht="15.95" customHeight="1">
      <c r="B6" s="31" t="s">
        <v>48</v>
      </c>
      <c r="C6" s="73"/>
      <c r="D6" s="74"/>
      <c r="E6" s="74"/>
      <c r="F6" s="3"/>
      <c r="G6"/>
      <c r="H6"/>
    </row>
    <row r="7" spans="1:9" ht="15.95" customHeight="1">
      <c r="B7" s="31" t="s">
        <v>49</v>
      </c>
      <c r="C7" s="73"/>
      <c r="D7" s="74"/>
      <c r="E7" s="74"/>
      <c r="F7" s="32"/>
      <c r="G7"/>
      <c r="H7"/>
    </row>
    <row r="8" spans="1:9" ht="15.95" customHeight="1">
      <c r="B8" s="31" t="s">
        <v>50</v>
      </c>
      <c r="C8" s="73"/>
      <c r="D8" s="74"/>
      <c r="E8" s="74"/>
      <c r="F8" s="32"/>
      <c r="G8"/>
      <c r="H8"/>
    </row>
    <row r="9" spans="1:9" ht="3.95" customHeight="1" thickBot="1">
      <c r="B9" s="31"/>
      <c r="C9" s="3"/>
      <c r="D9" s="3"/>
      <c r="E9" s="3"/>
      <c r="F9" s="32"/>
      <c r="G9"/>
      <c r="H9"/>
    </row>
    <row r="10" spans="1:9" ht="18" customHeight="1" thickBot="1">
      <c r="B10" s="31" t="s">
        <v>1</v>
      </c>
      <c r="C10" s="72" t="s">
        <v>58</v>
      </c>
      <c r="D10" s="71" t="s">
        <v>0</v>
      </c>
      <c r="F10" s="31" t="s">
        <v>17</v>
      </c>
      <c r="G10" s="130">
        <v>40181</v>
      </c>
      <c r="H10" s="20"/>
    </row>
    <row r="11" spans="1:9" ht="9.9499999999999993" customHeight="1" thickBot="1">
      <c r="F11"/>
      <c r="G11"/>
      <c r="H11"/>
    </row>
    <row r="12" spans="1: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</row>
    <row r="13" spans="1: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</row>
    <row r="14" spans="1: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</row>
    <row r="15" spans="1: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</row>
    <row r="16" spans="1:9" ht="15.95" customHeight="1">
      <c r="A16" s="13"/>
      <c r="B16" s="29" t="s">
        <v>24</v>
      </c>
      <c r="C16" s="61"/>
      <c r="D16" s="62"/>
      <c r="E16" s="20"/>
      <c r="F16" s="7" t="s">
        <v>43</v>
      </c>
      <c r="G16" s="65"/>
      <c r="H16" s="65"/>
      <c r="I16" s="12"/>
    </row>
    <row r="17" spans="1:10" s="8" customFormat="1" ht="15.95" customHeight="1">
      <c r="A17" s="24"/>
      <c r="B17" s="29" t="s">
        <v>25</v>
      </c>
      <c r="C17" s="61"/>
      <c r="D17" s="62"/>
      <c r="E17" s="20"/>
      <c r="F17" s="7" t="s">
        <v>44</v>
      </c>
      <c r="G17" s="65"/>
      <c r="H17" s="65"/>
      <c r="I17" s="12"/>
    </row>
    <row r="18" spans="1:10" s="8" customFormat="1" ht="15.95" customHeight="1" thickBot="1">
      <c r="A18" s="24"/>
      <c r="B18" s="29" t="s">
        <v>26</v>
      </c>
      <c r="C18" s="61"/>
      <c r="D18" s="62"/>
      <c r="E18" s="20"/>
      <c r="F18" s="7" t="s">
        <v>45</v>
      </c>
      <c r="G18" s="65"/>
      <c r="H18" s="66"/>
      <c r="I18" s="12"/>
    </row>
    <row r="19" spans="1:10" s="8" customFormat="1" ht="15.95" customHeight="1" thickBot="1">
      <c r="A19" s="24"/>
      <c r="B19" s="29" t="s">
        <v>27</v>
      </c>
      <c r="C19" s="61"/>
      <c r="D19" s="62"/>
      <c r="E19" s="20"/>
      <c r="F19" s="20"/>
      <c r="G19" s="6" t="s">
        <v>46</v>
      </c>
      <c r="H19" s="58">
        <f>SUM(H16:H18)</f>
        <v>0</v>
      </c>
      <c r="I19" s="12"/>
    </row>
    <row r="20" spans="1:10" s="8" customFormat="1" ht="15.95" customHeight="1">
      <c r="A20" s="24"/>
      <c r="B20" s="29" t="s">
        <v>28</v>
      </c>
      <c r="C20" s="61"/>
      <c r="D20" s="62"/>
      <c r="E20" s="20"/>
      <c r="F20" s="20"/>
      <c r="G20" s="20"/>
      <c r="H20" s="41"/>
      <c r="I20" s="12"/>
    </row>
    <row r="21" spans="1:10" s="8" customFormat="1" ht="15.95" customHeight="1">
      <c r="A21" s="24"/>
      <c r="B21" s="29" t="s">
        <v>29</v>
      </c>
      <c r="C21" s="61"/>
      <c r="D21" s="62"/>
      <c r="E21" s="20"/>
      <c r="F21" s="20"/>
      <c r="G21" s="7" t="s">
        <v>37</v>
      </c>
      <c r="H21" s="55">
        <f>C23</f>
        <v>0</v>
      </c>
      <c r="I21" s="12"/>
    </row>
    <row r="22" spans="1:10" s="8" customFormat="1" ht="15.95" customHeight="1" thickBot="1">
      <c r="A22" s="24"/>
      <c r="B22" s="29" t="s">
        <v>30</v>
      </c>
      <c r="C22" s="63"/>
      <c r="D22" s="64"/>
      <c r="E22" s="20"/>
      <c r="G22" s="17" t="s">
        <v>18</v>
      </c>
      <c r="H22" s="55">
        <f>D23*3</f>
        <v>0</v>
      </c>
      <c r="I22" s="12"/>
    </row>
    <row r="23" spans="1:10" s="8" customFormat="1" ht="15.95" customHeight="1" thickBot="1">
      <c r="A23" s="24"/>
      <c r="B23" s="6" t="s">
        <v>35</v>
      </c>
      <c r="C23" s="57">
        <f>SUM(C16:C22)</f>
        <v>0</v>
      </c>
      <c r="D23" s="58">
        <f>SUM(D16:D22)</f>
        <v>0</v>
      </c>
      <c r="E23" s="20"/>
      <c r="G23" s="17" t="s">
        <v>19</v>
      </c>
      <c r="H23" s="56">
        <f>H19/2</f>
        <v>0</v>
      </c>
      <c r="I23" s="12"/>
    </row>
    <row r="24" spans="1:10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0</v>
      </c>
      <c r="I24" s="12"/>
    </row>
    <row r="25" spans="1:10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</row>
    <row r="26" spans="1:10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</row>
    <row r="27" spans="1:10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</row>
    <row r="28" spans="1:10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</row>
    <row r="29" spans="1:10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</row>
    <row r="30" spans="1:10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</row>
    <row r="31" spans="1:10" customFormat="1" ht="15.95" customHeight="1">
      <c r="A31" s="13"/>
      <c r="B31" s="29" t="s">
        <v>39</v>
      </c>
      <c r="C31" s="61"/>
      <c r="D31" s="62"/>
      <c r="E31" s="20"/>
      <c r="F31" s="7" t="s">
        <v>43</v>
      </c>
      <c r="G31" s="65"/>
      <c r="H31" s="65"/>
      <c r="I31" s="12"/>
    </row>
    <row r="32" spans="1:10" customFormat="1" ht="15.95" customHeight="1">
      <c r="A32" s="24"/>
      <c r="B32" s="29" t="s">
        <v>40</v>
      </c>
      <c r="C32" s="61"/>
      <c r="D32" s="62"/>
      <c r="E32" s="20"/>
      <c r="F32" s="7" t="s">
        <v>44</v>
      </c>
      <c r="G32" s="65"/>
      <c r="H32" s="65"/>
      <c r="I32" s="12"/>
    </row>
    <row r="33" spans="1:9" customFormat="1" ht="15.95" customHeight="1" thickBot="1">
      <c r="A33" s="24"/>
      <c r="B33" s="29" t="s">
        <v>41</v>
      </c>
      <c r="C33" s="61"/>
      <c r="D33" s="62"/>
      <c r="E33" s="20"/>
      <c r="F33" s="7" t="s">
        <v>45</v>
      </c>
      <c r="G33" s="65"/>
      <c r="H33" s="66"/>
      <c r="I33" s="12"/>
    </row>
    <row r="34" spans="1:9" customFormat="1" ht="15.95" customHeight="1" thickBot="1">
      <c r="A34" s="24"/>
      <c r="B34" s="29" t="s">
        <v>27</v>
      </c>
      <c r="C34" s="61"/>
      <c r="D34" s="62"/>
      <c r="E34" s="20"/>
      <c r="F34" s="20"/>
      <c r="G34" s="6" t="s">
        <v>46</v>
      </c>
      <c r="H34" s="58">
        <f>SUM(H31:H33)</f>
        <v>0</v>
      </c>
      <c r="I34" s="12"/>
    </row>
    <row r="35" spans="1:9" customFormat="1" ht="15.95" customHeight="1" thickBot="1">
      <c r="A35" s="24"/>
      <c r="B35" s="6" t="s">
        <v>35</v>
      </c>
      <c r="C35" s="57">
        <f>SUM(C31:C34)</f>
        <v>0</v>
      </c>
      <c r="D35" s="58">
        <f>SUM(D31:D34)</f>
        <v>0</v>
      </c>
      <c r="E35" s="20"/>
      <c r="F35" s="20"/>
      <c r="G35" s="20"/>
      <c r="H35" s="20"/>
      <c r="I35" s="12"/>
    </row>
    <row r="36" spans="1:9" customFormat="1" ht="15.95" customHeight="1">
      <c r="A36" s="24"/>
      <c r="E36" s="20"/>
      <c r="F36" s="20"/>
      <c r="G36" s="7" t="s">
        <v>37</v>
      </c>
      <c r="H36" s="55">
        <f>C35</f>
        <v>0</v>
      </c>
      <c r="I36" s="12"/>
    </row>
    <row r="37" spans="1: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</row>
    <row r="38" spans="1: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0</v>
      </c>
      <c r="I38" s="12"/>
    </row>
    <row r="39" spans="1: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0</v>
      </c>
      <c r="I39" s="12"/>
    </row>
    <row r="40" spans="1: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</row>
    <row r="41" spans="1:9" customFormat="1" ht="9.9499999999999993" customHeight="1" thickTop="1" thickBot="1"/>
    <row r="42" spans="1: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</row>
    <row r="43" spans="1: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</row>
    <row r="44" spans="1: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</row>
    <row r="45" spans="1: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</row>
    <row r="46" spans="1:9" customFormat="1" ht="15.95" customHeight="1">
      <c r="A46" s="13"/>
      <c r="B46" s="29" t="s">
        <v>12</v>
      </c>
      <c r="C46" s="61"/>
      <c r="D46" s="62"/>
      <c r="E46" s="20"/>
      <c r="F46" s="7" t="s">
        <v>43</v>
      </c>
      <c r="G46" s="65"/>
      <c r="H46" s="65"/>
      <c r="I46" s="12"/>
    </row>
    <row r="47" spans="1:9" customFormat="1" ht="15.95" customHeight="1">
      <c r="A47" s="24"/>
      <c r="B47" s="29" t="s">
        <v>13</v>
      </c>
      <c r="C47" s="61"/>
      <c r="D47" s="62"/>
      <c r="E47" s="20"/>
      <c r="F47" s="7" t="s">
        <v>44</v>
      </c>
      <c r="G47" s="65"/>
      <c r="H47" s="65"/>
      <c r="I47" s="12"/>
    </row>
    <row r="48" spans="1:9" customFormat="1" ht="15.95" customHeight="1" thickBot="1">
      <c r="A48" s="24"/>
      <c r="B48" s="29" t="s">
        <v>14</v>
      </c>
      <c r="C48" s="61"/>
      <c r="D48" s="62"/>
      <c r="E48" s="20"/>
      <c r="F48" s="7" t="s">
        <v>45</v>
      </c>
      <c r="G48" s="65"/>
      <c r="H48" s="66"/>
      <c r="I48" s="12"/>
    </row>
    <row r="49" spans="1:9" customFormat="1" ht="15.95" customHeight="1" thickBot="1">
      <c r="A49" s="24"/>
      <c r="B49" s="6" t="s">
        <v>35</v>
      </c>
      <c r="C49" s="57">
        <f>SUM(C46:C48)</f>
        <v>0</v>
      </c>
      <c r="D49" s="58">
        <f>SUM(D46:D48)</f>
        <v>0</v>
      </c>
      <c r="E49" s="20"/>
      <c r="F49" s="20"/>
      <c r="G49" s="6" t="s">
        <v>46</v>
      </c>
      <c r="H49" s="58">
        <f>SUM(H46:H48)</f>
        <v>0</v>
      </c>
      <c r="I49" s="12"/>
    </row>
    <row r="50" spans="1:9" customFormat="1" ht="15.95" customHeight="1">
      <c r="A50" s="24"/>
      <c r="E50" s="20"/>
      <c r="F50" s="20"/>
      <c r="G50" s="20"/>
      <c r="H50" s="20"/>
      <c r="I50" s="12"/>
    </row>
    <row r="51" spans="1:9" customFormat="1" ht="15.95" customHeight="1" thickBot="1">
      <c r="A51" s="24"/>
      <c r="E51" s="20"/>
      <c r="F51" s="20"/>
      <c r="G51" s="7" t="s">
        <v>37</v>
      </c>
      <c r="H51" s="55">
        <f>C49</f>
        <v>0</v>
      </c>
      <c r="I51" s="12"/>
    </row>
    <row r="52" spans="1:9" customFormat="1" ht="15.95" customHeight="1" thickTop="1">
      <c r="A52" s="33"/>
      <c r="B52" s="10"/>
      <c r="C52" s="239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</row>
    <row r="53" spans="1:9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0</v>
      </c>
      <c r="I53" s="12"/>
    </row>
    <row r="54" spans="1:9" customFormat="1" ht="15.95" customHeight="1" thickBot="1">
      <c r="A54" s="24"/>
      <c r="B54" s="38" t="s">
        <v>21</v>
      </c>
      <c r="C54" s="60">
        <f>H24+H39+H54</f>
        <v>0</v>
      </c>
      <c r="D54" s="59" t="e">
        <f>IF(SCOR&lt;=#REF!,"MA",IF(SCOR&lt;=#REF!,"EX",IF(SCOR&lt;=#REF!,"SS",IF(SCOR&lt;=#REF!,"MM","NV"))))</f>
        <v>#REF!</v>
      </c>
      <c r="E54" s="20"/>
      <c r="F54" s="8"/>
      <c r="G54" s="30" t="s">
        <v>16</v>
      </c>
      <c r="H54" s="57">
        <f>SUM(H51:H53)</f>
        <v>0</v>
      </c>
      <c r="I54" s="12"/>
    </row>
    <row r="55" spans="1:9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</row>
    <row r="56" spans="1:9" customFormat="1" ht="13.5" thickTop="1"/>
    <row r="57" spans="1:9" customFormat="1" ht="14.1" customHeight="1"/>
    <row r="58" spans="1:9" customFormat="1" ht="12.75"/>
    <row r="59" spans="1:9" customFormat="1" ht="15.95" customHeight="1"/>
    <row r="60" spans="1:9" customFormat="1" ht="15.95" customHeight="1"/>
    <row r="61" spans="1:9" customFormat="1" ht="15.95" customHeight="1"/>
    <row r="62" spans="1:9" customFormat="1" ht="15.95" customHeight="1"/>
    <row r="63" spans="1:9" customFormat="1" ht="15.95" customHeight="1" thickBot="1"/>
    <row r="64" spans="1:9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2.75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2.75">
      <c r="B66" s="50" t="s">
        <v>59</v>
      </c>
      <c r="C66" s="219" t="s">
        <v>192</v>
      </c>
      <c r="D66" s="219" t="s">
        <v>188</v>
      </c>
      <c r="E66" s="219" t="s">
        <v>184</v>
      </c>
      <c r="F66" s="219" t="s">
        <v>180</v>
      </c>
      <c r="G66" s="219" t="s">
        <v>176</v>
      </c>
    </row>
    <row r="67" spans="2:7" customFormat="1" ht="12.75">
      <c r="B67" s="50" t="s">
        <v>60</v>
      </c>
      <c r="C67" s="255" t="s">
        <v>193</v>
      </c>
      <c r="D67" s="255" t="s">
        <v>189</v>
      </c>
      <c r="E67" s="255" t="s">
        <v>185</v>
      </c>
      <c r="F67" s="255" t="s">
        <v>181</v>
      </c>
      <c r="G67" s="254" t="s">
        <v>177</v>
      </c>
    </row>
    <row r="68" spans="2:7" customFormat="1" ht="12.75">
      <c r="B68" s="50" t="s">
        <v>61</v>
      </c>
      <c r="C68" s="255" t="s">
        <v>194</v>
      </c>
      <c r="D68" s="255" t="s">
        <v>190</v>
      </c>
      <c r="E68" s="255" t="s">
        <v>186</v>
      </c>
      <c r="F68" s="255" t="s">
        <v>182</v>
      </c>
      <c r="G68" s="255" t="s">
        <v>178</v>
      </c>
    </row>
    <row r="69" spans="2:7" customFormat="1" ht="12.75">
      <c r="B69" s="50" t="s">
        <v>62</v>
      </c>
      <c r="C69" s="255" t="s">
        <v>195</v>
      </c>
      <c r="D69" s="255" t="s">
        <v>191</v>
      </c>
      <c r="E69" s="255" t="s">
        <v>187</v>
      </c>
      <c r="F69" s="255" t="s">
        <v>183</v>
      </c>
      <c r="G69" s="255" t="s">
        <v>179</v>
      </c>
    </row>
    <row r="70" spans="2:7" customFormat="1" ht="13.5" thickBot="1">
      <c r="B70" s="52" t="s">
        <v>63</v>
      </c>
      <c r="C70" s="53" t="s">
        <v>64</v>
      </c>
      <c r="D70" s="53" t="s">
        <v>65</v>
      </c>
      <c r="E70" s="212" t="s">
        <v>144</v>
      </c>
      <c r="F70" s="53" t="s">
        <v>67</v>
      </c>
      <c r="G70" s="213" t="s">
        <v>145</v>
      </c>
    </row>
    <row r="71" spans="2:7" customFormat="1" ht="13.5" thickTop="1"/>
    <row r="72" spans="2:7" customFormat="1" ht="12.75"/>
  </sheetData>
  <mergeCells count="1">
    <mergeCell ref="B64:G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72"/>
  <sheetViews>
    <sheetView topLeftCell="A52" workbookViewId="0">
      <selection activeCell="A73" sqref="A73:XFD79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19" ht="15">
      <c r="B1" s="2" t="s">
        <v>42</v>
      </c>
      <c r="C1" s="2"/>
      <c r="D1" s="2"/>
      <c r="E1" s="2"/>
      <c r="F1" s="2"/>
      <c r="G1" s="2"/>
      <c r="H1" s="2"/>
      <c r="I1" s="2"/>
      <c r="K1" s="82"/>
      <c r="L1" s="124" t="s">
        <v>42</v>
      </c>
      <c r="M1" s="124"/>
      <c r="N1" s="124"/>
      <c r="O1" s="124"/>
      <c r="P1" s="124"/>
      <c r="Q1" s="124"/>
      <c r="R1" s="124"/>
      <c r="S1" s="124"/>
    </row>
    <row r="2" spans="1:19" ht="15">
      <c r="B2" s="2" t="s">
        <v>52</v>
      </c>
      <c r="C2" s="2"/>
      <c r="D2" s="2"/>
      <c r="E2" s="2"/>
      <c r="F2" s="2"/>
      <c r="G2" s="2"/>
      <c r="H2" s="2"/>
      <c r="I2" s="2"/>
      <c r="K2" s="82"/>
      <c r="L2" s="124" t="s">
        <v>79</v>
      </c>
      <c r="M2" s="124"/>
      <c r="N2" s="124"/>
      <c r="O2" s="124"/>
      <c r="P2" s="124"/>
      <c r="Q2" s="124"/>
      <c r="R2" s="124"/>
      <c r="S2" s="124"/>
    </row>
    <row r="3" spans="1:19" ht="6" customHeight="1">
      <c r="B3" s="2"/>
      <c r="C3" s="2"/>
      <c r="D3" s="2"/>
      <c r="E3" s="2"/>
      <c r="F3" s="2"/>
      <c r="G3" s="2"/>
      <c r="H3" s="2"/>
      <c r="I3" s="2"/>
      <c r="K3" s="82"/>
      <c r="L3" s="124"/>
      <c r="M3" s="124"/>
      <c r="N3" s="124"/>
      <c r="O3" s="124"/>
      <c r="P3" s="124"/>
      <c r="Q3" s="124"/>
      <c r="R3" s="124"/>
      <c r="S3" s="124"/>
    </row>
    <row r="4" spans="1:19" ht="15.95" customHeight="1">
      <c r="B4" s="31" t="s">
        <v>51</v>
      </c>
      <c r="C4" s="73"/>
      <c r="D4" s="74"/>
      <c r="E4" s="74"/>
      <c r="G4" s="75" t="s">
        <v>3</v>
      </c>
      <c r="H4" s="73"/>
      <c r="K4" s="82"/>
      <c r="L4" s="125" t="s">
        <v>51</v>
      </c>
      <c r="M4" s="80"/>
      <c r="N4" s="81"/>
      <c r="O4" s="81"/>
      <c r="P4" s="82"/>
      <c r="Q4" s="126" t="s">
        <v>80</v>
      </c>
      <c r="R4" s="80"/>
      <c r="S4" s="82"/>
    </row>
    <row r="5" spans="1:19" ht="15.95" customHeight="1">
      <c r="B5" s="31" t="s">
        <v>47</v>
      </c>
      <c r="C5" s="73"/>
      <c r="D5" s="74"/>
      <c r="E5" s="74"/>
      <c r="F5" s="3"/>
      <c r="G5"/>
      <c r="H5"/>
      <c r="K5" s="82"/>
      <c r="L5" s="125" t="s">
        <v>47</v>
      </c>
      <c r="M5" s="80"/>
      <c r="N5" s="81"/>
      <c r="O5" s="81"/>
      <c r="P5" s="82"/>
      <c r="Q5" s="85"/>
      <c r="R5" s="85"/>
      <c r="S5" s="82"/>
    </row>
    <row r="6" spans="1:19" ht="15.95" customHeight="1">
      <c r="B6" s="31" t="s">
        <v>48</v>
      </c>
      <c r="C6" s="73"/>
      <c r="D6" s="74"/>
      <c r="E6" s="74"/>
      <c r="F6" s="3"/>
      <c r="G6"/>
      <c r="H6"/>
      <c r="K6" s="82"/>
      <c r="L6" s="125" t="s">
        <v>48</v>
      </c>
      <c r="M6" s="80"/>
      <c r="N6" s="81"/>
      <c r="O6" s="81"/>
      <c r="P6" s="82"/>
      <c r="Q6" s="85"/>
      <c r="R6" s="85"/>
      <c r="S6" s="82"/>
    </row>
    <row r="7" spans="1:19" ht="15.95" customHeight="1">
      <c r="B7" s="31" t="s">
        <v>49</v>
      </c>
      <c r="C7" s="73"/>
      <c r="D7" s="74"/>
      <c r="E7" s="74"/>
      <c r="F7" s="32"/>
      <c r="G7"/>
      <c r="H7"/>
      <c r="K7" s="82"/>
      <c r="L7" s="125" t="s">
        <v>49</v>
      </c>
      <c r="M7" s="80"/>
      <c r="N7" s="81"/>
      <c r="O7" s="81"/>
      <c r="P7" s="127"/>
      <c r="Q7" s="85"/>
      <c r="R7" s="85"/>
      <c r="S7" s="82"/>
    </row>
    <row r="8" spans="1:19" ht="15.95" customHeight="1">
      <c r="B8" s="31" t="s">
        <v>50</v>
      </c>
      <c r="C8" s="73"/>
      <c r="D8" s="74"/>
      <c r="E8" s="74"/>
      <c r="F8" s="32"/>
      <c r="G8"/>
      <c r="H8"/>
      <c r="K8" s="82"/>
      <c r="L8" s="125" t="s">
        <v>50</v>
      </c>
      <c r="M8" s="80"/>
      <c r="N8" s="81"/>
      <c r="O8" s="81"/>
      <c r="P8" s="127"/>
      <c r="Q8" s="85"/>
      <c r="R8" s="85"/>
      <c r="S8" s="82"/>
    </row>
    <row r="9" spans="1:19" ht="3.95" customHeight="1" thickBot="1">
      <c r="B9" s="31"/>
      <c r="C9" s="3"/>
      <c r="D9" s="3"/>
      <c r="E9" s="3"/>
      <c r="F9" s="32"/>
      <c r="G9"/>
      <c r="H9"/>
      <c r="K9" s="82"/>
      <c r="L9" s="125"/>
      <c r="M9" s="82"/>
      <c r="N9" s="82"/>
      <c r="O9" s="82"/>
      <c r="P9" s="127"/>
      <c r="Q9" s="85"/>
      <c r="R9" s="85"/>
      <c r="S9" s="82"/>
    </row>
    <row r="10" spans="1:19" ht="18" customHeight="1" thickBot="1">
      <c r="B10" s="31" t="s">
        <v>1</v>
      </c>
      <c r="C10" s="72"/>
      <c r="D10" s="71" t="s">
        <v>0</v>
      </c>
      <c r="F10" s="31" t="s">
        <v>17</v>
      </c>
      <c r="G10" s="76"/>
      <c r="H10" s="20"/>
      <c r="K10" s="82"/>
      <c r="L10" s="125" t="s">
        <v>81</v>
      </c>
      <c r="M10" s="83"/>
      <c r="N10" s="128" t="s">
        <v>0</v>
      </c>
      <c r="O10" s="82"/>
      <c r="P10" s="125" t="s">
        <v>82</v>
      </c>
      <c r="Q10" s="84"/>
      <c r="R10" s="85"/>
      <c r="S10" s="82"/>
    </row>
    <row r="11" spans="1:19" ht="9.9499999999999993" customHeight="1" thickBot="1">
      <c r="F11"/>
      <c r="G11"/>
      <c r="H11"/>
      <c r="K11" s="82"/>
      <c r="L11" s="82"/>
      <c r="M11" s="82"/>
      <c r="N11" s="82"/>
      <c r="O11" s="82"/>
      <c r="P11" s="85"/>
      <c r="Q11" s="85"/>
      <c r="R11" s="85"/>
      <c r="S11" s="82"/>
    </row>
    <row r="12" spans="1:1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86"/>
      <c r="L12" s="87"/>
      <c r="M12" s="87"/>
      <c r="N12" s="87"/>
      <c r="O12" s="87"/>
      <c r="P12" s="87"/>
      <c r="Q12" s="87"/>
      <c r="R12" s="87"/>
      <c r="S12" s="88"/>
    </row>
    <row r="13" spans="1:1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89"/>
      <c r="L13" s="90" t="s">
        <v>83</v>
      </c>
      <c r="M13" s="82"/>
      <c r="N13" s="82"/>
      <c r="O13" s="82"/>
      <c r="P13" s="91"/>
      <c r="Q13" s="82"/>
      <c r="R13" s="82"/>
      <c r="S13" s="92"/>
    </row>
    <row r="14" spans="1:1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93"/>
      <c r="L14" s="94"/>
      <c r="M14" s="95"/>
      <c r="N14" s="95"/>
      <c r="O14" s="95"/>
      <c r="P14" s="95"/>
      <c r="Q14" s="95"/>
      <c r="R14" s="95"/>
      <c r="S14" s="96"/>
    </row>
    <row r="15" spans="1:1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97"/>
      <c r="L15" s="98"/>
      <c r="M15" s="99" t="s">
        <v>84</v>
      </c>
      <c r="N15" s="99" t="s">
        <v>85</v>
      </c>
      <c r="O15" s="100"/>
      <c r="P15" s="101"/>
      <c r="Q15" s="101" t="s">
        <v>86</v>
      </c>
      <c r="R15" s="101" t="s">
        <v>87</v>
      </c>
      <c r="S15" s="102"/>
    </row>
    <row r="16" spans="1:19" ht="15.95" customHeight="1">
      <c r="A16" s="13"/>
      <c r="B16" s="29" t="s">
        <v>24</v>
      </c>
      <c r="C16" s="61"/>
      <c r="D16" s="62"/>
      <c r="E16" s="20"/>
      <c r="F16" s="7" t="s">
        <v>43</v>
      </c>
      <c r="G16" s="65"/>
      <c r="H16" s="65"/>
      <c r="I16" s="12"/>
      <c r="K16" s="89"/>
      <c r="L16" s="103" t="s">
        <v>88</v>
      </c>
      <c r="M16" s="131">
        <f>'EX Sample'!$M$16-C16</f>
        <v>2.75</v>
      </c>
      <c r="N16" s="105"/>
      <c r="O16" s="85"/>
      <c r="P16" s="103" t="s">
        <v>43</v>
      </c>
      <c r="Q16" s="131" t="e">
        <f>'EX Sample'!$Q$16-G16</f>
        <v>#VALUE!</v>
      </c>
      <c r="R16" s="131">
        <f>'EX Sample'!$R$16-H16</f>
        <v>0</v>
      </c>
      <c r="S16" s="92"/>
    </row>
    <row r="17" spans="1:19" s="8" customFormat="1" ht="15.95" customHeight="1">
      <c r="A17" s="24"/>
      <c r="B17" s="29" t="s">
        <v>25</v>
      </c>
      <c r="C17" s="61"/>
      <c r="D17" s="62"/>
      <c r="E17" s="20"/>
      <c r="F17" s="7" t="s">
        <v>44</v>
      </c>
      <c r="G17" s="65"/>
      <c r="H17" s="65"/>
      <c r="I17" s="12"/>
      <c r="K17" s="106"/>
      <c r="L17" s="103" t="s">
        <v>89</v>
      </c>
      <c r="M17" s="131">
        <f>'EX Sample'!$M$17-C17</f>
        <v>2.75</v>
      </c>
      <c r="N17" s="105"/>
      <c r="O17" s="85"/>
      <c r="P17" s="103" t="s">
        <v>44</v>
      </c>
      <c r="Q17" s="131" t="e">
        <f>'EX Sample'!$Q$17-G17</f>
        <v>#VALUE!</v>
      </c>
      <c r="R17" s="131">
        <f>'EX Sample'!$R$17-H17</f>
        <v>0</v>
      </c>
      <c r="S17" s="92"/>
    </row>
    <row r="18" spans="1:19" s="8" customFormat="1" ht="15.95" customHeight="1" thickBot="1">
      <c r="A18" s="24"/>
      <c r="B18" s="29" t="s">
        <v>26</v>
      </c>
      <c r="C18" s="61"/>
      <c r="D18" s="62"/>
      <c r="E18" s="20"/>
      <c r="F18" s="7" t="s">
        <v>45</v>
      </c>
      <c r="G18" s="65"/>
      <c r="H18" s="66"/>
      <c r="I18" s="12"/>
      <c r="K18" s="106"/>
      <c r="L18" s="103" t="s">
        <v>90</v>
      </c>
      <c r="M18" s="131">
        <f>'EX Sample'!$M$18-C18</f>
        <v>2.75</v>
      </c>
      <c r="N18" s="105"/>
      <c r="O18" s="85"/>
      <c r="P18" s="103" t="s">
        <v>45</v>
      </c>
      <c r="Q18" s="131" t="e">
        <f>'EX Sample'!$Q$18-G18</f>
        <v>#VALUE!</v>
      </c>
      <c r="R18" s="131">
        <f>'EX Sample'!$R$18-H18</f>
        <v>0</v>
      </c>
      <c r="S18" s="92"/>
    </row>
    <row r="19" spans="1:19" s="8" customFormat="1" ht="15.95" customHeight="1" thickBot="1">
      <c r="A19" s="24"/>
      <c r="B19" s="29" t="s">
        <v>27</v>
      </c>
      <c r="C19" s="61"/>
      <c r="D19" s="62"/>
      <c r="E19" s="20"/>
      <c r="F19" s="20"/>
      <c r="G19" s="6" t="s">
        <v>46</v>
      </c>
      <c r="H19" s="58">
        <f>SUM(H16:H18)</f>
        <v>0</v>
      </c>
      <c r="I19" s="12"/>
      <c r="K19" s="106"/>
      <c r="L19" s="103" t="s">
        <v>91</v>
      </c>
      <c r="M19" s="131">
        <f>'EX Sample'!$M$19-C19</f>
        <v>6.5</v>
      </c>
      <c r="N19" s="105"/>
      <c r="O19" s="85"/>
      <c r="P19" s="85"/>
      <c r="Q19" s="108" t="s">
        <v>46</v>
      </c>
      <c r="R19" s="131" t="e">
        <f>'EX Sample'!$R$19-H19</f>
        <v>#VALUE!</v>
      </c>
      <c r="S19" s="92"/>
    </row>
    <row r="20" spans="1:19" s="8" customFormat="1" ht="15.95" customHeight="1">
      <c r="A20" s="24"/>
      <c r="B20" s="29" t="s">
        <v>28</v>
      </c>
      <c r="C20" s="61"/>
      <c r="D20" s="62"/>
      <c r="E20" s="20"/>
      <c r="F20" s="20"/>
      <c r="G20" s="20"/>
      <c r="H20" s="41"/>
      <c r="I20" s="12"/>
      <c r="K20" s="106"/>
      <c r="L20" s="103" t="s">
        <v>92</v>
      </c>
      <c r="M20" s="131">
        <f>'EX Sample'!$M$20-C20</f>
        <v>3.5</v>
      </c>
      <c r="N20" s="105"/>
      <c r="O20" s="85"/>
      <c r="P20" s="85"/>
      <c r="Q20" s="85"/>
      <c r="R20" s="99"/>
      <c r="S20" s="92"/>
    </row>
    <row r="21" spans="1:19" s="8" customFormat="1" ht="15.95" customHeight="1">
      <c r="A21" s="24"/>
      <c r="B21" s="29" t="s">
        <v>29</v>
      </c>
      <c r="C21" s="61"/>
      <c r="D21" s="62"/>
      <c r="E21" s="20"/>
      <c r="F21" s="20"/>
      <c r="G21" s="7" t="s">
        <v>37</v>
      </c>
      <c r="H21" s="55">
        <f>C23</f>
        <v>0</v>
      </c>
      <c r="I21" s="12"/>
      <c r="K21" s="106"/>
      <c r="L21" s="103" t="s">
        <v>93</v>
      </c>
      <c r="M21" s="131">
        <f>'EX Sample'!$M$21-C21</f>
        <v>6.9</v>
      </c>
      <c r="N21" s="105"/>
      <c r="O21" s="85"/>
      <c r="P21" s="85"/>
      <c r="Q21" s="103" t="s">
        <v>94</v>
      </c>
      <c r="R21" s="131" t="e">
        <f>'EX Sample'!$R$21-H21</f>
        <v>#VALUE!</v>
      </c>
      <c r="S21" s="92"/>
    </row>
    <row r="22" spans="1:19" s="8" customFormat="1" ht="15.95" customHeight="1" thickBot="1">
      <c r="A22" s="24"/>
      <c r="B22" s="29" t="s">
        <v>30</v>
      </c>
      <c r="C22" s="63"/>
      <c r="D22" s="64"/>
      <c r="E22" s="20"/>
      <c r="G22" s="17" t="s">
        <v>18</v>
      </c>
      <c r="H22" s="55">
        <f>D23*3</f>
        <v>0</v>
      </c>
      <c r="I22" s="12"/>
      <c r="K22" s="106"/>
      <c r="L22" s="103" t="s">
        <v>95</v>
      </c>
      <c r="M22" s="131">
        <f>'EX Sample'!$M$22-C22</f>
        <v>5</v>
      </c>
      <c r="N22" s="107"/>
      <c r="O22" s="85"/>
      <c r="P22" s="85"/>
      <c r="Q22" s="109" t="s">
        <v>96</v>
      </c>
      <c r="R22" s="131" t="e">
        <f>-'EX Sample'!$R$22-H22</f>
        <v>#VALUE!</v>
      </c>
      <c r="S22" s="92"/>
    </row>
    <row r="23" spans="1:19" s="8" customFormat="1" ht="15.95" customHeight="1" thickBot="1">
      <c r="A23" s="24"/>
      <c r="B23" s="6" t="s">
        <v>35</v>
      </c>
      <c r="C23" s="57">
        <f>SUM(C16:C22)</f>
        <v>0</v>
      </c>
      <c r="D23" s="58">
        <f>SUM(D16:D22)</f>
        <v>0</v>
      </c>
      <c r="E23" s="20"/>
      <c r="G23" s="17" t="s">
        <v>19</v>
      </c>
      <c r="H23" s="56">
        <f>H19/2</f>
        <v>0</v>
      </c>
      <c r="I23" s="12"/>
      <c r="K23" s="106"/>
      <c r="L23" s="108" t="s">
        <v>97</v>
      </c>
      <c r="M23" s="131">
        <f>C23-'EX Sample'!$M$23</f>
        <v>-30.15</v>
      </c>
      <c r="N23" s="104">
        <f>D23-'EX Sample'!$N$23</f>
        <v>-30.15</v>
      </c>
      <c r="O23" s="85"/>
      <c r="P23" s="85"/>
      <c r="Q23" s="109" t="s">
        <v>98</v>
      </c>
      <c r="R23" s="131" t="e">
        <f>'EX Sample'!$R$23-H23</f>
        <v>#VALUE!</v>
      </c>
      <c r="S23" s="92"/>
    </row>
    <row r="24" spans="1:19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0</v>
      </c>
      <c r="I24" s="12"/>
      <c r="K24" s="106"/>
      <c r="L24" s="85"/>
      <c r="M24" s="85"/>
      <c r="N24" s="85"/>
      <c r="O24" s="85"/>
      <c r="P24" s="85"/>
      <c r="Q24" s="110" t="s">
        <v>99</v>
      </c>
      <c r="R24" s="131" t="e">
        <f>'EX Sample'!$R$24-H24</f>
        <v>#VALUE!</v>
      </c>
      <c r="S24" s="92"/>
    </row>
    <row r="25" spans="1:19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111"/>
      <c r="L25" s="112"/>
      <c r="M25" s="112"/>
      <c r="N25" s="112"/>
      <c r="O25" s="112"/>
      <c r="P25" s="112"/>
      <c r="Q25" s="113"/>
      <c r="R25" s="113"/>
      <c r="S25" s="114"/>
    </row>
    <row r="26" spans="1:19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19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86"/>
      <c r="L27" s="87"/>
      <c r="M27" s="87"/>
      <c r="N27" s="87"/>
      <c r="O27" s="87"/>
      <c r="P27" s="87"/>
      <c r="Q27" s="87"/>
      <c r="R27" s="87"/>
      <c r="S27" s="88"/>
    </row>
    <row r="28" spans="1:19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89"/>
      <c r="L28" s="90" t="s">
        <v>100</v>
      </c>
      <c r="M28" s="82"/>
      <c r="N28" s="82"/>
      <c r="O28" s="82"/>
      <c r="P28" s="91"/>
      <c r="Q28" s="82"/>
      <c r="R28" s="82"/>
      <c r="S28" s="92"/>
    </row>
    <row r="29" spans="1:19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93"/>
      <c r="L29" s="94"/>
      <c r="M29" s="95"/>
      <c r="N29" s="95"/>
      <c r="O29" s="95"/>
      <c r="P29" s="95"/>
      <c r="Q29" s="95"/>
      <c r="R29" s="95"/>
      <c r="S29" s="96"/>
    </row>
    <row r="30" spans="1:19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97"/>
      <c r="L30" s="98"/>
      <c r="M30" s="99" t="s">
        <v>84</v>
      </c>
      <c r="N30" s="99" t="s">
        <v>85</v>
      </c>
      <c r="O30" s="100"/>
      <c r="P30" s="101"/>
      <c r="Q30" s="101" t="s">
        <v>86</v>
      </c>
      <c r="R30" s="101" t="s">
        <v>87</v>
      </c>
      <c r="S30" s="102"/>
    </row>
    <row r="31" spans="1:19" customFormat="1" ht="15.95" customHeight="1">
      <c r="A31" s="13"/>
      <c r="B31" s="29" t="s">
        <v>39</v>
      </c>
      <c r="C31" s="61"/>
      <c r="D31" s="62"/>
      <c r="E31" s="20"/>
      <c r="F31" s="7" t="s">
        <v>43</v>
      </c>
      <c r="G31" s="65"/>
      <c r="H31" s="65"/>
      <c r="I31" s="12"/>
      <c r="K31" s="89"/>
      <c r="L31" s="103" t="s">
        <v>101</v>
      </c>
      <c r="M31" s="131">
        <f>'EX Sample'!$M$31-C31</f>
        <v>5</v>
      </c>
      <c r="N31" s="131"/>
      <c r="O31" s="85"/>
      <c r="P31" s="103" t="s">
        <v>43</v>
      </c>
      <c r="Q31" s="131" t="e">
        <f>'EX Sample'!$Q$31-G31</f>
        <v>#VALUE!</v>
      </c>
      <c r="R31" s="131">
        <f>'EX Sample'!$R$31-H31</f>
        <v>0</v>
      </c>
      <c r="S31" s="92"/>
    </row>
    <row r="32" spans="1:19" customFormat="1" ht="15.95" customHeight="1">
      <c r="A32" s="24"/>
      <c r="B32" s="29" t="s">
        <v>40</v>
      </c>
      <c r="C32" s="61"/>
      <c r="D32" s="62"/>
      <c r="E32" s="20"/>
      <c r="F32" s="7" t="s">
        <v>44</v>
      </c>
      <c r="G32" s="65"/>
      <c r="H32" s="65"/>
      <c r="I32" s="12"/>
      <c r="K32" s="106"/>
      <c r="L32" s="103" t="s">
        <v>102</v>
      </c>
      <c r="M32" s="131">
        <f>'EX Sample'!$M$32-C32</f>
        <v>4</v>
      </c>
      <c r="N32" s="131"/>
      <c r="O32" s="85"/>
      <c r="P32" s="103" t="s">
        <v>44</v>
      </c>
      <c r="Q32" s="131" t="e">
        <f>G32--'EX Sample'!$Q$32</f>
        <v>#VALUE!</v>
      </c>
      <c r="R32" s="131">
        <f>'EX Sample'!$R$32-H32</f>
        <v>0</v>
      </c>
      <c r="S32" s="92"/>
    </row>
    <row r="33" spans="1:19" customFormat="1" ht="15.95" customHeight="1" thickBot="1">
      <c r="A33" s="24"/>
      <c r="B33" s="29" t="s">
        <v>41</v>
      </c>
      <c r="C33" s="61"/>
      <c r="D33" s="62"/>
      <c r="E33" s="20"/>
      <c r="F33" s="7" t="s">
        <v>45</v>
      </c>
      <c r="G33" s="65"/>
      <c r="H33" s="66"/>
      <c r="I33" s="12"/>
      <c r="K33" s="106"/>
      <c r="L33" s="103" t="s">
        <v>103</v>
      </c>
      <c r="M33" s="131">
        <f>'EX Sample'!$M$33-C33</f>
        <v>10</v>
      </c>
      <c r="N33" s="131"/>
      <c r="O33" s="85"/>
      <c r="P33" s="103" t="s">
        <v>45</v>
      </c>
      <c r="Q33" s="131" t="e">
        <f>'EX Sample'!$Q$33-G33</f>
        <v>#VALUE!</v>
      </c>
      <c r="R33" s="131">
        <f>'EX Sample'!$R$33-H33</f>
        <v>0</v>
      </c>
      <c r="S33" s="92"/>
    </row>
    <row r="34" spans="1:19" customFormat="1" ht="15.95" customHeight="1" thickBot="1">
      <c r="A34" s="24"/>
      <c r="B34" s="29" t="s">
        <v>27</v>
      </c>
      <c r="C34" s="61"/>
      <c r="D34" s="62"/>
      <c r="E34" s="20"/>
      <c r="F34" s="20"/>
      <c r="G34" s="6" t="s">
        <v>46</v>
      </c>
      <c r="H34" s="58">
        <f>SUM(H31:H33)</f>
        <v>0</v>
      </c>
      <c r="I34" s="12"/>
      <c r="K34" s="106"/>
      <c r="L34" s="103" t="s">
        <v>91</v>
      </c>
      <c r="M34" s="131">
        <f>'EX Sample'!$M$34-C34</f>
        <v>6.25</v>
      </c>
      <c r="N34" s="131"/>
      <c r="O34" s="85"/>
      <c r="P34" s="85"/>
      <c r="Q34" s="108" t="s">
        <v>46</v>
      </c>
      <c r="R34" s="131" t="e">
        <f>'EX Sample'!$R$34-H34</f>
        <v>#VALUE!</v>
      </c>
      <c r="S34" s="92"/>
    </row>
    <row r="35" spans="1:19" customFormat="1" ht="15.95" customHeight="1" thickBot="1">
      <c r="A35" s="24"/>
      <c r="B35" s="6" t="s">
        <v>35</v>
      </c>
      <c r="C35" s="57">
        <f>SUM(C31:C34)</f>
        <v>0</v>
      </c>
      <c r="D35" s="58">
        <f>SUM(D31:D34)</f>
        <v>0</v>
      </c>
      <c r="E35" s="20"/>
      <c r="F35" s="20"/>
      <c r="G35" s="20"/>
      <c r="H35" s="20"/>
      <c r="I35" s="12"/>
      <c r="K35" s="106"/>
      <c r="L35" s="108" t="s">
        <v>97</v>
      </c>
      <c r="M35" s="131">
        <f>'EX Sample'!$M$35-C35</f>
        <v>25.25</v>
      </c>
      <c r="N35" s="131">
        <f>'EX Sample'!$N$35-D35</f>
        <v>25.25</v>
      </c>
      <c r="O35" s="85"/>
      <c r="P35" s="85"/>
      <c r="Q35" s="85"/>
      <c r="R35" s="85"/>
      <c r="S35" s="92"/>
    </row>
    <row r="36" spans="1:19" customFormat="1" ht="15.95" customHeight="1">
      <c r="A36" s="24"/>
      <c r="E36" s="20"/>
      <c r="F36" s="20"/>
      <c r="G36" s="7" t="s">
        <v>37</v>
      </c>
      <c r="H36" s="55">
        <f>C35</f>
        <v>0</v>
      </c>
      <c r="I36" s="12"/>
      <c r="K36" s="106"/>
      <c r="L36" s="85"/>
      <c r="M36" s="85"/>
      <c r="N36" s="85"/>
      <c r="O36" s="85"/>
      <c r="P36" s="85"/>
      <c r="Q36" s="103" t="s">
        <v>94</v>
      </c>
      <c r="R36" s="131" t="e">
        <f>'EX Sample'!$R$36-H36</f>
        <v>#VALUE!</v>
      </c>
      <c r="S36" s="92"/>
    </row>
    <row r="37" spans="1:1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106"/>
      <c r="L37" s="85"/>
      <c r="M37" s="85"/>
      <c r="N37" s="85"/>
      <c r="O37" s="85"/>
      <c r="P37" s="85"/>
      <c r="Q37" s="109" t="s">
        <v>96</v>
      </c>
      <c r="R37" s="131" t="e">
        <f>'EX Sample'!$R$37-H37</f>
        <v>#VALUE!</v>
      </c>
      <c r="S37" s="92"/>
    </row>
    <row r="38" spans="1:1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0</v>
      </c>
      <c r="I38" s="12"/>
      <c r="K38" s="106"/>
      <c r="L38" s="82"/>
      <c r="M38" s="82"/>
      <c r="N38" s="82"/>
      <c r="O38" s="85"/>
      <c r="P38" s="85"/>
      <c r="Q38" s="109" t="s">
        <v>98</v>
      </c>
      <c r="R38" s="131" t="e">
        <f>'EX Sample'!$R$38-H38</f>
        <v>#VALUE!</v>
      </c>
      <c r="S38" s="92"/>
    </row>
    <row r="39" spans="1:1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0</v>
      </c>
      <c r="I39" s="12"/>
      <c r="K39" s="106"/>
      <c r="L39" s="85"/>
      <c r="M39" s="85"/>
      <c r="N39" s="85"/>
      <c r="O39" s="85"/>
      <c r="P39" s="85"/>
      <c r="Q39" s="110" t="s">
        <v>104</v>
      </c>
      <c r="R39" s="131" t="e">
        <f>'EX Sample'!$R$39-H39</f>
        <v>#VALUE!</v>
      </c>
      <c r="S39" s="92"/>
    </row>
    <row r="40" spans="1:1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111"/>
      <c r="L40" s="112"/>
      <c r="M40" s="112"/>
      <c r="N40" s="112"/>
      <c r="O40" s="112"/>
      <c r="P40" s="112"/>
      <c r="Q40" s="113"/>
      <c r="R40" s="113"/>
      <c r="S40" s="114"/>
    </row>
    <row r="41" spans="1:19" customFormat="1" ht="9.9499999999999993" customHeight="1" thickTop="1" thickBot="1">
      <c r="K41" s="85"/>
      <c r="L41" s="85"/>
      <c r="M41" s="85"/>
      <c r="N41" s="85"/>
      <c r="O41" s="85"/>
      <c r="P41" s="85"/>
      <c r="Q41" s="85"/>
      <c r="R41" s="85"/>
      <c r="S41" s="85"/>
    </row>
    <row r="42" spans="1:1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86"/>
      <c r="L42" s="87"/>
      <c r="M42" s="87"/>
      <c r="N42" s="87"/>
      <c r="O42" s="87"/>
      <c r="P42" s="87"/>
      <c r="Q42" s="87"/>
      <c r="R42" s="87"/>
      <c r="S42" s="88"/>
    </row>
    <row r="43" spans="1:1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89"/>
      <c r="L43" s="90" t="s">
        <v>105</v>
      </c>
      <c r="M43" s="82"/>
      <c r="N43" s="82"/>
      <c r="O43" s="82"/>
      <c r="P43" s="91"/>
      <c r="Q43" s="82"/>
      <c r="R43" s="82"/>
      <c r="S43" s="92"/>
    </row>
    <row r="44" spans="1:1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93"/>
      <c r="L44" s="94"/>
      <c r="M44" s="95"/>
      <c r="N44" s="95"/>
      <c r="O44" s="95"/>
      <c r="P44" s="95"/>
      <c r="Q44" s="95"/>
      <c r="R44" s="95"/>
      <c r="S44" s="96"/>
    </row>
    <row r="45" spans="1:1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97"/>
      <c r="L45" s="98"/>
      <c r="M45" s="99" t="s">
        <v>84</v>
      </c>
      <c r="N45" s="99" t="s">
        <v>85</v>
      </c>
      <c r="O45" s="100"/>
      <c r="P45" s="101"/>
      <c r="Q45" s="101" t="s">
        <v>86</v>
      </c>
      <c r="R45" s="101" t="s">
        <v>87</v>
      </c>
      <c r="S45" s="102"/>
    </row>
    <row r="46" spans="1:19" customFormat="1" ht="15.95" customHeight="1">
      <c r="A46" s="13"/>
      <c r="B46" s="29" t="s">
        <v>12</v>
      </c>
      <c r="C46" s="61"/>
      <c r="D46" s="62"/>
      <c r="E46" s="20"/>
      <c r="F46" s="7" t="s">
        <v>43</v>
      </c>
      <c r="G46" s="65"/>
      <c r="H46" s="65"/>
      <c r="I46" s="12"/>
      <c r="K46" s="89"/>
      <c r="L46" s="103" t="s">
        <v>106</v>
      </c>
      <c r="M46" s="131">
        <f>'EX Sample'!$M$46-C46</f>
        <v>17</v>
      </c>
      <c r="N46" s="131"/>
      <c r="O46" s="85"/>
      <c r="P46" s="103" t="s">
        <v>43</v>
      </c>
      <c r="Q46" s="131" t="e">
        <f>'EX Sample'!$Q$46-G46</f>
        <v>#VALUE!</v>
      </c>
      <c r="R46" s="131">
        <f>'EX Sample'!$R$46-H46</f>
        <v>0</v>
      </c>
      <c r="S46" s="92"/>
    </row>
    <row r="47" spans="1:19" customFormat="1" ht="15.95" customHeight="1">
      <c r="A47" s="24"/>
      <c r="B47" s="29" t="s">
        <v>13</v>
      </c>
      <c r="C47" s="61"/>
      <c r="D47" s="62"/>
      <c r="E47" s="20"/>
      <c r="F47" s="7" t="s">
        <v>44</v>
      </c>
      <c r="G47" s="65"/>
      <c r="H47" s="65"/>
      <c r="I47" s="12"/>
      <c r="K47" s="106"/>
      <c r="L47" s="103" t="s">
        <v>107</v>
      </c>
      <c r="M47" s="131">
        <f>'EX Sample'!$M$47-C47</f>
        <v>19</v>
      </c>
      <c r="N47" s="131"/>
      <c r="O47" s="85"/>
      <c r="P47" s="103" t="s">
        <v>44</v>
      </c>
      <c r="Q47" s="131" t="e">
        <f>'EX Sample'!$Q$47-G47</f>
        <v>#VALUE!</v>
      </c>
      <c r="R47" s="131">
        <f>'EX Sample'!$R$47-H47</f>
        <v>0</v>
      </c>
      <c r="S47" s="92"/>
    </row>
    <row r="48" spans="1:19" customFormat="1" ht="15.95" customHeight="1" thickBot="1">
      <c r="A48" s="24"/>
      <c r="B48" s="29" t="s">
        <v>14</v>
      </c>
      <c r="C48" s="61"/>
      <c r="D48" s="62"/>
      <c r="E48" s="20"/>
      <c r="F48" s="7" t="s">
        <v>45</v>
      </c>
      <c r="G48" s="65"/>
      <c r="H48" s="66"/>
      <c r="I48" s="12"/>
      <c r="K48" s="106"/>
      <c r="L48" s="103" t="s">
        <v>108</v>
      </c>
      <c r="M48" s="131">
        <f>'EX Sample'!$M$48-C48</f>
        <v>7</v>
      </c>
      <c r="N48" s="131"/>
      <c r="O48" s="85"/>
      <c r="P48" s="103" t="s">
        <v>45</v>
      </c>
      <c r="Q48" s="131" t="e">
        <f>'EX Sample'!$Q$48-G48</f>
        <v>#VALUE!</v>
      </c>
      <c r="R48" s="131">
        <f>'EX Sample'!$R$48-H48</f>
        <v>0</v>
      </c>
      <c r="S48" s="92"/>
    </row>
    <row r="49" spans="1:19" customFormat="1" ht="15.95" customHeight="1" thickBot="1">
      <c r="A49" s="24"/>
      <c r="B49" s="6" t="s">
        <v>35</v>
      </c>
      <c r="C49" s="57">
        <f>SUM(C46:C48)</f>
        <v>0</v>
      </c>
      <c r="D49" s="58">
        <f>SUM(D46:D48)</f>
        <v>0</v>
      </c>
      <c r="E49" s="20"/>
      <c r="F49" s="20"/>
      <c r="G49" s="6" t="s">
        <v>46</v>
      </c>
      <c r="H49" s="58">
        <f>SUM(H46:H48)</f>
        <v>0</v>
      </c>
      <c r="I49" s="12"/>
      <c r="K49" s="106"/>
      <c r="L49" s="108" t="s">
        <v>97</v>
      </c>
      <c r="M49" s="131">
        <f>'EX Sample'!$M$49-C49</f>
        <v>43</v>
      </c>
      <c r="N49" s="131">
        <f>D49-'EX Sample'!$N$49</f>
        <v>-43</v>
      </c>
      <c r="O49" s="85"/>
      <c r="P49" s="85"/>
      <c r="Q49" s="108" t="s">
        <v>46</v>
      </c>
      <c r="R49" s="131" t="e">
        <f>'EX Sample'!$R$49-H49</f>
        <v>#VALUE!</v>
      </c>
      <c r="S49" s="92"/>
    </row>
    <row r="50" spans="1:19" customFormat="1" ht="15.95" customHeight="1">
      <c r="A50" s="24"/>
      <c r="E50" s="20"/>
      <c r="F50" s="20"/>
      <c r="G50" s="20"/>
      <c r="H50" s="20"/>
      <c r="I50" s="12"/>
      <c r="K50" s="106"/>
      <c r="L50" s="85"/>
      <c r="M50" s="85"/>
      <c r="N50" s="85"/>
      <c r="O50" s="85"/>
      <c r="P50" s="85"/>
      <c r="Q50" s="85"/>
      <c r="R50" s="85"/>
      <c r="S50" s="92"/>
    </row>
    <row r="51" spans="1:19" customFormat="1" ht="15.95" customHeight="1" thickBot="1">
      <c r="A51" s="24"/>
      <c r="E51" s="20"/>
      <c r="F51" s="20"/>
      <c r="G51" s="7" t="s">
        <v>37</v>
      </c>
      <c r="H51" s="55">
        <f>C49</f>
        <v>0</v>
      </c>
      <c r="I51" s="12"/>
      <c r="K51" s="106"/>
      <c r="L51" s="85"/>
      <c r="M51" s="85"/>
      <c r="N51" s="85"/>
      <c r="O51" s="85"/>
      <c r="P51" s="85"/>
      <c r="Q51" s="103" t="s">
        <v>94</v>
      </c>
      <c r="R51" s="131" t="e">
        <f>'EX Sample'!$R$51-H51</f>
        <v>#VALUE!</v>
      </c>
      <c r="S51" s="92"/>
    </row>
    <row r="52" spans="1:19" customFormat="1" ht="15.95" customHeight="1" thickTop="1">
      <c r="A52" s="33"/>
      <c r="B52" s="10"/>
      <c r="C52" s="239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116"/>
      <c r="L52" s="87"/>
      <c r="M52" s="117" t="s">
        <v>109</v>
      </c>
      <c r="N52" s="118" t="s">
        <v>110</v>
      </c>
      <c r="O52" s="85"/>
      <c r="P52" s="85"/>
      <c r="Q52" s="109" t="s">
        <v>96</v>
      </c>
      <c r="R52" s="131" t="e">
        <f>'EX Sample'!$R$52-H52</f>
        <v>#VALUE!</v>
      </c>
      <c r="S52" s="92"/>
    </row>
    <row r="53" spans="1:19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0</v>
      </c>
      <c r="I53" s="12"/>
      <c r="K53" s="106"/>
      <c r="L53" s="119" t="s">
        <v>109</v>
      </c>
      <c r="M53" s="120" t="s">
        <v>111</v>
      </c>
      <c r="N53" s="121" t="s">
        <v>112</v>
      </c>
      <c r="O53" s="85"/>
      <c r="P53" s="85"/>
      <c r="Q53" s="109" t="s">
        <v>98</v>
      </c>
      <c r="R53" s="131" t="e">
        <f>'EX Sample'!$R$53-H53</f>
        <v>#VALUE!</v>
      </c>
      <c r="S53" s="92"/>
    </row>
    <row r="54" spans="1:19" customFormat="1" ht="15.95" customHeight="1" thickBot="1">
      <c r="A54" s="24"/>
      <c r="B54" s="38" t="s">
        <v>21</v>
      </c>
      <c r="C54" s="60">
        <f>H24+H39+H54</f>
        <v>0</v>
      </c>
      <c r="D54" s="59" t="e">
        <f>IF(SCOR&lt;=#REF!,"MA",IF(SCOR&lt;=#REF!,"EX",IF(SCOR&lt;=#REF!,"SS",IF(SCOR&lt;=#REF!,"MM","NV"))))</f>
        <v>#REF!</v>
      </c>
      <c r="E54" s="20"/>
      <c r="F54" s="8"/>
      <c r="G54" s="30" t="s">
        <v>16</v>
      </c>
      <c r="H54" s="57">
        <f>SUM(H51:H53)</f>
        <v>0</v>
      </c>
      <c r="I54" s="12"/>
      <c r="K54" s="106"/>
      <c r="L54" s="119" t="s">
        <v>113</v>
      </c>
      <c r="M54" s="122" t="e">
        <f>R24+R39+R54</f>
        <v>#VALUE!</v>
      </c>
      <c r="N54" s="123" t="e">
        <f>IF(SCOR&lt;=#REF!,"MA",IF(SCOR&lt;=#REF!,"EX",IF(SCOR&lt;=#REF!,"SS",IF(SCOR&lt;=#REF!,"MM","NV"))))</f>
        <v>#REF!</v>
      </c>
      <c r="O54" s="85"/>
      <c r="P54" s="85"/>
      <c r="Q54" s="110" t="s">
        <v>114</v>
      </c>
      <c r="R54" s="131" t="e">
        <f>'EX Sample'!$R$54-H54</f>
        <v>#VALUE!</v>
      </c>
      <c r="S54" s="92"/>
    </row>
    <row r="55" spans="1:19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111"/>
      <c r="L55" s="112"/>
      <c r="M55" s="112"/>
      <c r="N55" s="114"/>
      <c r="O55" s="112"/>
      <c r="P55" s="112"/>
      <c r="Q55" s="113"/>
      <c r="R55" s="113"/>
      <c r="S55" s="114"/>
    </row>
    <row r="56" spans="1:19" customFormat="1" ht="13.5" thickTop="1"/>
    <row r="57" spans="1:19" customFormat="1" ht="14.1" customHeight="1"/>
    <row r="58" spans="1:19" customFormat="1" ht="12.75"/>
    <row r="59" spans="1:19" customFormat="1" ht="15.95" customHeight="1"/>
    <row r="60" spans="1:19" customFormat="1" ht="15.95" customHeight="1"/>
    <row r="61" spans="1:19" customFormat="1" ht="15.95" customHeight="1"/>
    <row r="62" spans="1:19" customFormat="1" ht="15.95" customHeight="1"/>
    <row r="63" spans="1:19" customFormat="1" ht="15.95" customHeight="1" thickBot="1"/>
    <row r="64" spans="1:19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2.75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2.75">
      <c r="B66" s="50" t="s">
        <v>59</v>
      </c>
      <c r="C66" s="219" t="s">
        <v>192</v>
      </c>
      <c r="D66" s="219" t="s">
        <v>188</v>
      </c>
      <c r="E66" s="219" t="s">
        <v>184</v>
      </c>
      <c r="F66" s="219" t="s">
        <v>180</v>
      </c>
      <c r="G66" s="219" t="s">
        <v>176</v>
      </c>
    </row>
    <row r="67" spans="2:7" customFormat="1" ht="12.75">
      <c r="B67" s="50" t="s">
        <v>60</v>
      </c>
      <c r="C67" s="255" t="s">
        <v>193</v>
      </c>
      <c r="D67" s="255" t="s">
        <v>189</v>
      </c>
      <c r="E67" s="255" t="s">
        <v>185</v>
      </c>
      <c r="F67" s="255" t="s">
        <v>181</v>
      </c>
      <c r="G67" s="254" t="s">
        <v>177</v>
      </c>
    </row>
    <row r="68" spans="2:7" customFormat="1" ht="12.75">
      <c r="B68" s="50" t="s">
        <v>61</v>
      </c>
      <c r="C68" s="255" t="s">
        <v>194</v>
      </c>
      <c r="D68" s="255" t="s">
        <v>190</v>
      </c>
      <c r="E68" s="255" t="s">
        <v>186</v>
      </c>
      <c r="F68" s="255" t="s">
        <v>182</v>
      </c>
      <c r="G68" s="255" t="s">
        <v>178</v>
      </c>
    </row>
    <row r="69" spans="2:7" customFormat="1" ht="12.75">
      <c r="B69" s="50" t="s">
        <v>62</v>
      </c>
      <c r="C69" s="255" t="s">
        <v>195</v>
      </c>
      <c r="D69" s="255" t="s">
        <v>191</v>
      </c>
      <c r="E69" s="255" t="s">
        <v>187</v>
      </c>
      <c r="F69" s="255" t="s">
        <v>183</v>
      </c>
      <c r="G69" s="255" t="s">
        <v>179</v>
      </c>
    </row>
    <row r="70" spans="2:7" customFormat="1" ht="13.5" thickBot="1">
      <c r="B70" s="52" t="s">
        <v>63</v>
      </c>
      <c r="C70" s="53" t="s">
        <v>64</v>
      </c>
      <c r="D70" s="53" t="s">
        <v>65</v>
      </c>
      <c r="E70" s="212" t="s">
        <v>144</v>
      </c>
      <c r="F70" s="53" t="s">
        <v>67</v>
      </c>
      <c r="G70" s="213" t="s">
        <v>145</v>
      </c>
    </row>
    <row r="71" spans="2:7" customFormat="1" ht="13.5" thickTop="1"/>
    <row r="72" spans="2:7" customFormat="1" ht="12.75"/>
  </sheetData>
  <mergeCells count="1">
    <mergeCell ref="B64:G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72"/>
  <sheetViews>
    <sheetView topLeftCell="A46" workbookViewId="0">
      <selection activeCell="A73" sqref="A73:XFD78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0" width="10.75" style="1"/>
    <col min="11" max="11" width="2.75" style="1" customWidth="1"/>
    <col min="12" max="12" width="16" style="1" customWidth="1"/>
    <col min="13" max="18" width="10.75" style="1"/>
    <col min="19" max="19" width="6.25" style="1" customWidth="1"/>
    <col min="20" max="16384" width="10.75" style="1"/>
  </cols>
  <sheetData>
    <row r="1" spans="1:20" ht="15">
      <c r="B1" s="2" t="s">
        <v>42</v>
      </c>
      <c r="C1" s="2"/>
      <c r="D1" s="2"/>
      <c r="E1" s="2"/>
      <c r="F1" s="2"/>
      <c r="G1" s="2"/>
      <c r="H1" s="2"/>
      <c r="I1" s="2"/>
      <c r="L1" s="2" t="s">
        <v>42</v>
      </c>
      <c r="M1" s="2"/>
      <c r="N1" s="2"/>
      <c r="O1" s="2"/>
      <c r="P1" s="2"/>
      <c r="Q1" s="2"/>
      <c r="R1" s="2"/>
      <c r="S1" s="2"/>
      <c r="T1" s="2"/>
    </row>
    <row r="2" spans="1:20" ht="15">
      <c r="B2" s="2" t="s">
        <v>52</v>
      </c>
      <c r="C2" s="2"/>
      <c r="D2" s="2"/>
      <c r="E2" s="2"/>
      <c r="F2" s="2"/>
      <c r="G2" s="2"/>
      <c r="H2" s="2"/>
      <c r="I2" s="2"/>
      <c r="L2" s="2" t="s">
        <v>52</v>
      </c>
      <c r="M2" s="2"/>
      <c r="N2" s="2"/>
      <c r="O2" s="2"/>
      <c r="P2" s="2"/>
      <c r="Q2" s="2"/>
      <c r="R2" s="2"/>
      <c r="S2" s="2"/>
      <c r="T2" s="2"/>
    </row>
    <row r="3" spans="1:20" ht="6" customHeight="1">
      <c r="B3" s="2"/>
      <c r="C3" s="2"/>
      <c r="D3" s="2"/>
      <c r="E3" s="2"/>
      <c r="F3" s="2"/>
      <c r="G3" s="2"/>
      <c r="H3" s="2"/>
      <c r="I3" s="2"/>
      <c r="L3" s="2"/>
      <c r="M3" s="2"/>
      <c r="N3" s="2"/>
      <c r="O3" s="2"/>
      <c r="P3" s="2"/>
      <c r="Q3" s="2"/>
      <c r="R3" s="2"/>
      <c r="S3" s="2"/>
      <c r="T3" s="2"/>
    </row>
    <row r="4" spans="1:20" ht="15.95" customHeight="1">
      <c r="B4" s="31" t="s">
        <v>51</v>
      </c>
      <c r="C4" s="73"/>
      <c r="D4" s="74"/>
      <c r="E4" s="74"/>
      <c r="G4" s="75" t="s">
        <v>3</v>
      </c>
      <c r="H4" s="73"/>
      <c r="L4" s="31" t="s">
        <v>51</v>
      </c>
      <c r="M4" s="73"/>
      <c r="N4" s="74"/>
      <c r="O4" s="74"/>
      <c r="P4" s="74"/>
      <c r="R4" s="75" t="s">
        <v>3</v>
      </c>
      <c r="S4" s="73"/>
    </row>
    <row r="5" spans="1:20" ht="15.95" customHeight="1">
      <c r="B5" s="31" t="s">
        <v>47</v>
      </c>
      <c r="C5" s="73"/>
      <c r="D5" s="74"/>
      <c r="E5" s="74"/>
      <c r="F5" s="3"/>
      <c r="G5"/>
      <c r="H5"/>
      <c r="L5" s="31" t="s">
        <v>47</v>
      </c>
      <c r="M5" s="73"/>
      <c r="N5" s="74"/>
      <c r="O5" s="74"/>
      <c r="P5" s="74"/>
      <c r="Q5" s="3"/>
      <c r="R5"/>
      <c r="S5"/>
    </row>
    <row r="6" spans="1:20" ht="15.95" customHeight="1">
      <c r="B6" s="31" t="s">
        <v>48</v>
      </c>
      <c r="C6" s="73"/>
      <c r="D6" s="74"/>
      <c r="E6" s="74"/>
      <c r="F6" s="3"/>
      <c r="G6"/>
      <c r="H6"/>
      <c r="L6" s="31" t="s">
        <v>48</v>
      </c>
      <c r="M6" s="73"/>
      <c r="N6" s="74"/>
      <c r="O6" s="74"/>
      <c r="P6" s="74"/>
      <c r="Q6" s="3"/>
      <c r="R6"/>
      <c r="S6"/>
    </row>
    <row r="7" spans="1:20" ht="15.95" customHeight="1">
      <c r="B7" s="31" t="s">
        <v>49</v>
      </c>
      <c r="C7" s="73"/>
      <c r="D7" s="74"/>
      <c r="E7" s="74"/>
      <c r="F7" s="32"/>
      <c r="G7"/>
      <c r="H7"/>
      <c r="L7" s="31" t="s">
        <v>49</v>
      </c>
      <c r="M7" s="73"/>
      <c r="N7" s="74"/>
      <c r="O7" s="74"/>
      <c r="P7" s="74"/>
      <c r="Q7" s="32"/>
      <c r="R7"/>
      <c r="S7"/>
    </row>
    <row r="8" spans="1:20" ht="15.95" customHeight="1">
      <c r="B8" s="31" t="s">
        <v>50</v>
      </c>
      <c r="C8" s="73"/>
      <c r="D8" s="74"/>
      <c r="E8" s="74"/>
      <c r="F8" s="32"/>
      <c r="G8"/>
      <c r="H8"/>
      <c r="L8" s="31" t="s">
        <v>50</v>
      </c>
      <c r="M8" s="73"/>
      <c r="N8" s="74"/>
      <c r="O8" s="74"/>
      <c r="P8" s="74"/>
      <c r="Q8" s="32"/>
      <c r="R8"/>
      <c r="S8"/>
    </row>
    <row r="9" spans="1:20" ht="3.95" customHeight="1" thickBot="1">
      <c r="B9" s="31"/>
      <c r="C9" s="3"/>
      <c r="D9" s="3"/>
      <c r="E9" s="3"/>
      <c r="F9" s="32"/>
      <c r="G9"/>
      <c r="H9"/>
      <c r="L9" s="31"/>
      <c r="M9" s="3"/>
      <c r="N9" s="3"/>
      <c r="O9" s="3"/>
      <c r="P9" s="3"/>
      <c r="Q9" s="32"/>
      <c r="R9"/>
      <c r="S9"/>
    </row>
    <row r="10" spans="1:20" ht="18" customHeight="1" thickBot="1">
      <c r="B10" s="31" t="s">
        <v>1</v>
      </c>
      <c r="C10" s="72" t="s">
        <v>58</v>
      </c>
      <c r="D10" s="71" t="s">
        <v>0</v>
      </c>
      <c r="F10" s="31" t="s">
        <v>17</v>
      </c>
      <c r="G10" s="130">
        <v>40180</v>
      </c>
      <c r="H10" s="20"/>
      <c r="L10" s="31" t="s">
        <v>1</v>
      </c>
      <c r="M10" s="72"/>
      <c r="N10" s="71" t="s">
        <v>0</v>
      </c>
      <c r="O10" s="71"/>
      <c r="Q10" s="31" t="s">
        <v>17</v>
      </c>
      <c r="R10" s="76"/>
      <c r="S10" s="20"/>
    </row>
    <row r="11" spans="1:20" ht="9.9499999999999993" customHeight="1" thickBot="1">
      <c r="F11"/>
      <c r="G11"/>
      <c r="H11"/>
      <c r="Q11"/>
      <c r="R11"/>
      <c r="S11"/>
    </row>
    <row r="12" spans="1:20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22"/>
      <c r="L12" s="10"/>
      <c r="M12" s="10"/>
      <c r="N12" s="10"/>
      <c r="O12" s="10"/>
      <c r="P12" s="10"/>
      <c r="Q12" s="10"/>
      <c r="R12" s="10"/>
      <c r="S12" s="10"/>
      <c r="T12" s="11"/>
    </row>
    <row r="13" spans="1:20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13"/>
      <c r="L13" s="18" t="s">
        <v>53</v>
      </c>
      <c r="M13" s="3"/>
      <c r="N13" s="3"/>
      <c r="O13" s="3"/>
      <c r="P13" s="3"/>
      <c r="Q13" s="19"/>
      <c r="R13" s="3"/>
      <c r="S13" s="3"/>
      <c r="T13" s="12"/>
    </row>
    <row r="14" spans="1:20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23"/>
      <c r="L14" s="16"/>
      <c r="M14" s="14"/>
      <c r="N14" s="14"/>
      <c r="O14" s="14"/>
      <c r="P14" s="14"/>
      <c r="Q14" s="14"/>
      <c r="R14" s="14"/>
      <c r="S14" s="14"/>
      <c r="T14" s="15"/>
    </row>
    <row r="15" spans="1:20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39"/>
      <c r="L15" s="40"/>
      <c r="M15" s="41" t="s">
        <v>31</v>
      </c>
      <c r="N15" s="41" t="s">
        <v>116</v>
      </c>
      <c r="O15" s="142" t="s">
        <v>117</v>
      </c>
      <c r="P15" s="42"/>
      <c r="Q15" s="4"/>
      <c r="R15" s="4" t="s">
        <v>34</v>
      </c>
      <c r="S15" s="4" t="s">
        <v>33</v>
      </c>
      <c r="T15" s="43"/>
    </row>
    <row r="16" spans="1:20" ht="15.95" customHeight="1">
      <c r="A16" s="13"/>
      <c r="B16" s="29" t="s">
        <v>24</v>
      </c>
      <c r="C16" s="61">
        <v>2.79</v>
      </c>
      <c r="D16" s="62"/>
      <c r="E16" s="20"/>
      <c r="F16" s="7" t="s">
        <v>43</v>
      </c>
      <c r="G16" s="65"/>
      <c r="H16" s="65"/>
      <c r="I16" s="12"/>
      <c r="K16" s="13"/>
      <c r="L16" s="29" t="s">
        <v>24</v>
      </c>
      <c r="M16" s="61">
        <v>2.72</v>
      </c>
      <c r="N16" s="132">
        <f>M16-C16</f>
        <v>-6.999999999999984E-2</v>
      </c>
      <c r="O16" s="140">
        <f>N16/C16</f>
        <v>-2.5089605734766967E-2</v>
      </c>
      <c r="P16" s="20"/>
      <c r="Q16" s="7" t="s">
        <v>43</v>
      </c>
      <c r="R16" s="65"/>
      <c r="S16" s="65">
        <v>6</v>
      </c>
      <c r="T16" s="12"/>
    </row>
    <row r="17" spans="1:20" s="8" customFormat="1" ht="15.95" customHeight="1">
      <c r="A17" s="24"/>
      <c r="B17" s="29" t="s">
        <v>25</v>
      </c>
      <c r="C17" s="61">
        <v>2.89</v>
      </c>
      <c r="D17" s="62"/>
      <c r="E17" s="20"/>
      <c r="F17" s="7" t="s">
        <v>44</v>
      </c>
      <c r="G17" s="65"/>
      <c r="H17" s="65"/>
      <c r="I17" s="12"/>
      <c r="K17" s="24"/>
      <c r="L17" s="29" t="s">
        <v>25</v>
      </c>
      <c r="M17" s="61">
        <v>2.44</v>
      </c>
      <c r="N17" s="132">
        <f t="shared" ref="N17:N22" si="0">M17-C17</f>
        <v>-0.45000000000000018</v>
      </c>
      <c r="O17" s="140">
        <f t="shared" ref="O17:O23" si="1">N17/C17</f>
        <v>-0.15570934256055369</v>
      </c>
      <c r="P17" s="20"/>
      <c r="Q17" s="7" t="s">
        <v>44</v>
      </c>
      <c r="R17" s="65"/>
      <c r="S17" s="65">
        <v>3</v>
      </c>
      <c r="T17" s="12"/>
    </row>
    <row r="18" spans="1:20" s="8" customFormat="1" ht="15.95" customHeight="1" thickBot="1">
      <c r="A18" s="24"/>
      <c r="B18" s="29" t="s">
        <v>26</v>
      </c>
      <c r="C18" s="61">
        <v>2.97</v>
      </c>
      <c r="D18" s="62"/>
      <c r="E18" s="20"/>
      <c r="F18" s="7" t="s">
        <v>45</v>
      </c>
      <c r="G18" s="65"/>
      <c r="H18" s="66"/>
      <c r="I18" s="12"/>
      <c r="K18" s="24"/>
      <c r="L18" s="29" t="s">
        <v>26</v>
      </c>
      <c r="M18" s="61">
        <v>2.79</v>
      </c>
      <c r="N18" s="132">
        <f t="shared" si="0"/>
        <v>-0.18000000000000016</v>
      </c>
      <c r="O18" s="140">
        <f t="shared" si="1"/>
        <v>-6.0606060606060656E-2</v>
      </c>
      <c r="P18" s="20"/>
      <c r="Q18" s="7" t="s">
        <v>45</v>
      </c>
      <c r="R18" s="65"/>
      <c r="S18" s="66">
        <v>7</v>
      </c>
      <c r="T18" s="12"/>
    </row>
    <row r="19" spans="1:20" s="8" customFormat="1" ht="15.95" customHeight="1" thickBot="1">
      <c r="A19" s="24"/>
      <c r="B19" s="29" t="s">
        <v>27</v>
      </c>
      <c r="C19" s="61">
        <v>4.54</v>
      </c>
      <c r="D19" s="62"/>
      <c r="E19" s="20"/>
      <c r="F19" s="20"/>
      <c r="G19" s="6" t="s">
        <v>46</v>
      </c>
      <c r="H19" s="58">
        <v>12</v>
      </c>
      <c r="I19" s="12"/>
      <c r="K19" s="24"/>
      <c r="L19" s="29" t="s">
        <v>27</v>
      </c>
      <c r="M19" s="61">
        <v>5.49</v>
      </c>
      <c r="N19" s="132">
        <f t="shared" si="0"/>
        <v>0.95000000000000018</v>
      </c>
      <c r="O19" s="140">
        <f t="shared" si="1"/>
        <v>0.20925110132158595</v>
      </c>
      <c r="P19" s="20"/>
      <c r="Q19" s="20"/>
      <c r="R19" s="6" t="s">
        <v>46</v>
      </c>
      <c r="S19" s="58">
        <f>SUM(S16:S18)</f>
        <v>16</v>
      </c>
      <c r="T19" s="12"/>
    </row>
    <row r="20" spans="1:20" s="8" customFormat="1" ht="15.95" customHeight="1">
      <c r="A20" s="24"/>
      <c r="B20" s="29" t="s">
        <v>28</v>
      </c>
      <c r="C20" s="61">
        <v>3.36</v>
      </c>
      <c r="D20" s="62"/>
      <c r="E20" s="20"/>
      <c r="F20" s="20"/>
      <c r="G20" s="20"/>
      <c r="H20" s="41"/>
      <c r="I20" s="12"/>
      <c r="K20" s="24"/>
      <c r="L20" s="29" t="s">
        <v>28</v>
      </c>
      <c r="M20" s="61">
        <v>3.79</v>
      </c>
      <c r="N20" s="132">
        <f t="shared" si="0"/>
        <v>0.43000000000000016</v>
      </c>
      <c r="O20" s="140">
        <f t="shared" si="1"/>
        <v>0.12797619047619052</v>
      </c>
      <c r="P20" s="20"/>
      <c r="Q20" s="20"/>
      <c r="R20" s="20"/>
      <c r="S20" s="41"/>
      <c r="T20" s="12"/>
    </row>
    <row r="21" spans="1:20" s="8" customFormat="1" ht="15.95" customHeight="1">
      <c r="A21" s="24"/>
      <c r="B21" s="29" t="s">
        <v>29</v>
      </c>
      <c r="C21" s="61">
        <v>8.81</v>
      </c>
      <c r="D21" s="62"/>
      <c r="E21" s="20"/>
      <c r="F21" s="20"/>
      <c r="G21" s="7" t="s">
        <v>37</v>
      </c>
      <c r="H21" s="55">
        <f>C23</f>
        <v>30.919999999999998</v>
      </c>
      <c r="I21" s="12"/>
      <c r="K21" s="24"/>
      <c r="L21" s="29" t="s">
        <v>29</v>
      </c>
      <c r="M21" s="61">
        <v>8.68</v>
      </c>
      <c r="N21" s="132">
        <f t="shared" si="0"/>
        <v>-0.13000000000000078</v>
      </c>
      <c r="O21" s="140">
        <f t="shared" si="1"/>
        <v>-1.4755959137344015E-2</v>
      </c>
      <c r="P21" s="20"/>
      <c r="Q21" s="20"/>
      <c r="R21" s="7" t="s">
        <v>37</v>
      </c>
      <c r="S21" s="55">
        <f>M23</f>
        <v>31.72</v>
      </c>
      <c r="T21" s="12"/>
    </row>
    <row r="22" spans="1:20" s="8" customFormat="1" ht="15.95" customHeight="1" thickBot="1">
      <c r="A22" s="24"/>
      <c r="B22" s="29" t="s">
        <v>30</v>
      </c>
      <c r="C22" s="63">
        <v>5.56</v>
      </c>
      <c r="D22" s="64"/>
      <c r="E22" s="20"/>
      <c r="G22" s="17" t="s">
        <v>18</v>
      </c>
      <c r="H22" s="55">
        <f>D23*3</f>
        <v>0</v>
      </c>
      <c r="I22" s="12"/>
      <c r="K22" s="24"/>
      <c r="L22" s="29" t="s">
        <v>30</v>
      </c>
      <c r="M22" s="63">
        <v>5.81</v>
      </c>
      <c r="N22" s="133">
        <f t="shared" si="0"/>
        <v>0.25</v>
      </c>
      <c r="O22" s="140">
        <f t="shared" si="1"/>
        <v>4.4964028776978422E-2</v>
      </c>
      <c r="P22" s="20"/>
      <c r="R22" s="17" t="s">
        <v>18</v>
      </c>
      <c r="S22" s="55">
        <f>N23*3</f>
        <v>2.3999999999999981</v>
      </c>
      <c r="T22" s="12"/>
    </row>
    <row r="23" spans="1:20" s="8" customFormat="1" ht="15.95" customHeight="1" thickBot="1">
      <c r="A23" s="24"/>
      <c r="B23" s="6" t="s">
        <v>35</v>
      </c>
      <c r="C23" s="57">
        <f>SUM(C16:C22)</f>
        <v>30.919999999999998</v>
      </c>
      <c r="D23" s="58">
        <f>SUM(D16:D22)</f>
        <v>0</v>
      </c>
      <c r="E23" s="20"/>
      <c r="G23" s="17" t="s">
        <v>19</v>
      </c>
      <c r="H23" s="56">
        <f>H19/2</f>
        <v>6</v>
      </c>
      <c r="I23" s="12"/>
      <c r="K23" s="24"/>
      <c r="L23" s="6" t="s">
        <v>35</v>
      </c>
      <c r="M23" s="57">
        <f>SUM(M16:M22)</f>
        <v>31.72</v>
      </c>
      <c r="N23" s="134">
        <f>SUM(N16:N22)</f>
        <v>0.79999999999999938</v>
      </c>
      <c r="O23" s="140">
        <f t="shared" si="1"/>
        <v>2.5873221216041378E-2</v>
      </c>
      <c r="P23" s="20"/>
      <c r="R23" s="17" t="s">
        <v>19</v>
      </c>
      <c r="S23" s="56">
        <f>S19/2</f>
        <v>8</v>
      </c>
      <c r="T23" s="12"/>
    </row>
    <row r="24" spans="1:20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36.92</v>
      </c>
      <c r="I24" s="12"/>
      <c r="K24" s="24"/>
      <c r="M24" s="20"/>
      <c r="N24" s="20"/>
      <c r="O24" s="20"/>
      <c r="P24" s="20"/>
      <c r="R24" s="30" t="s">
        <v>36</v>
      </c>
      <c r="S24" s="57">
        <f>SUM(S21:S23)</f>
        <v>42.12</v>
      </c>
      <c r="T24" s="12"/>
    </row>
    <row r="25" spans="1:20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25"/>
      <c r="L25" s="26"/>
      <c r="M25" s="26"/>
      <c r="N25" s="26"/>
      <c r="O25" s="26"/>
      <c r="P25" s="26"/>
      <c r="Q25" s="26"/>
      <c r="R25" s="27"/>
      <c r="S25" s="27"/>
      <c r="T25" s="28"/>
    </row>
    <row r="26" spans="1:20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22"/>
      <c r="L27" s="10"/>
      <c r="M27" s="10"/>
      <c r="N27" s="10"/>
      <c r="O27" s="10"/>
      <c r="P27" s="10"/>
      <c r="Q27" s="10"/>
      <c r="R27" s="10"/>
      <c r="S27" s="10"/>
      <c r="T27" s="11"/>
    </row>
    <row r="28" spans="1:20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13"/>
      <c r="L28" s="18" t="s">
        <v>38</v>
      </c>
      <c r="M28" s="3"/>
      <c r="N28" s="3"/>
      <c r="O28" s="3"/>
      <c r="P28" s="3"/>
      <c r="Q28" s="19"/>
      <c r="R28" s="3"/>
      <c r="S28" s="3"/>
      <c r="T28" s="12"/>
    </row>
    <row r="29" spans="1:20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23"/>
      <c r="L29" s="16"/>
      <c r="M29" s="14"/>
      <c r="N29" s="14"/>
      <c r="O29" s="14"/>
      <c r="P29" s="14"/>
      <c r="Q29" s="14"/>
      <c r="R29" s="14"/>
      <c r="S29" s="14"/>
      <c r="T29" s="15"/>
    </row>
    <row r="30" spans="1:20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39"/>
      <c r="L30" s="40"/>
      <c r="M30" s="41" t="s">
        <v>31</v>
      </c>
      <c r="N30" s="41" t="s">
        <v>116</v>
      </c>
      <c r="O30" s="41"/>
      <c r="P30" s="42"/>
      <c r="Q30" s="4"/>
      <c r="R30" s="4" t="s">
        <v>34</v>
      </c>
      <c r="S30" s="4" t="s">
        <v>33</v>
      </c>
      <c r="T30" s="43"/>
    </row>
    <row r="31" spans="1:20" customFormat="1" ht="15.95" customHeight="1">
      <c r="A31" s="13"/>
      <c r="B31" s="29" t="s">
        <v>39</v>
      </c>
      <c r="C31" s="61">
        <v>4.8499999999999996</v>
      </c>
      <c r="D31" s="62"/>
      <c r="E31" s="20"/>
      <c r="F31" s="7" t="s">
        <v>43</v>
      </c>
      <c r="G31" s="65"/>
      <c r="H31" s="65"/>
      <c r="I31" s="12"/>
      <c r="K31" s="13"/>
      <c r="L31" s="29" t="s">
        <v>39</v>
      </c>
      <c r="M31" s="61">
        <v>4.49</v>
      </c>
      <c r="N31" s="132">
        <f>M31-C31</f>
        <v>-0.35999999999999943</v>
      </c>
      <c r="O31" s="140">
        <f>N31/C31</f>
        <v>-7.4226804123711229E-2</v>
      </c>
      <c r="P31" s="20"/>
      <c r="Q31" s="7" t="s">
        <v>43</v>
      </c>
      <c r="R31" s="65"/>
      <c r="S31" s="65">
        <v>3</v>
      </c>
      <c r="T31" s="12"/>
    </row>
    <row r="32" spans="1:20" customFormat="1" ht="15.95" customHeight="1">
      <c r="A32" s="24"/>
      <c r="B32" s="29" t="s">
        <v>40</v>
      </c>
      <c r="C32" s="61">
        <v>3.54</v>
      </c>
      <c r="D32" s="62"/>
      <c r="E32" s="20"/>
      <c r="F32" s="7" t="s">
        <v>44</v>
      </c>
      <c r="G32" s="65"/>
      <c r="H32" s="65"/>
      <c r="I32" s="12"/>
      <c r="K32" s="24"/>
      <c r="L32" s="29" t="s">
        <v>40</v>
      </c>
      <c r="M32" s="61">
        <v>3.65</v>
      </c>
      <c r="N32" s="132">
        <f>M32-C32</f>
        <v>0.10999999999999988</v>
      </c>
      <c r="O32" s="140">
        <f>N32/C32</f>
        <v>3.1073446327683579E-2</v>
      </c>
      <c r="P32" s="20"/>
      <c r="Q32" s="7" t="s">
        <v>44</v>
      </c>
      <c r="R32" s="65"/>
      <c r="S32" s="65">
        <v>2</v>
      </c>
      <c r="T32" s="12"/>
    </row>
    <row r="33" spans="1:20" customFormat="1" ht="15.95" customHeight="1" thickBot="1">
      <c r="A33" s="24"/>
      <c r="B33" s="29" t="s">
        <v>41</v>
      </c>
      <c r="C33" s="61">
        <v>12.24</v>
      </c>
      <c r="D33" s="62"/>
      <c r="E33" s="20"/>
      <c r="F33" s="7" t="s">
        <v>45</v>
      </c>
      <c r="G33" s="65"/>
      <c r="H33" s="66"/>
      <c r="I33" s="12"/>
      <c r="K33" s="24"/>
      <c r="L33" s="29" t="s">
        <v>41</v>
      </c>
      <c r="M33" s="61">
        <v>10.29</v>
      </c>
      <c r="N33" s="132">
        <f>M33-C33</f>
        <v>-1.9500000000000011</v>
      </c>
      <c r="O33" s="140">
        <f>N33/C33</f>
        <v>-0.15931372549019615</v>
      </c>
      <c r="P33" s="20"/>
      <c r="Q33" s="7" t="s">
        <v>45</v>
      </c>
      <c r="R33" s="65"/>
      <c r="S33" s="66">
        <v>12</v>
      </c>
      <c r="T33" s="12"/>
    </row>
    <row r="34" spans="1:20" customFormat="1" ht="15.95" customHeight="1" thickBot="1">
      <c r="A34" s="24"/>
      <c r="B34" s="29" t="s">
        <v>27</v>
      </c>
      <c r="C34" s="61">
        <v>4.68</v>
      </c>
      <c r="D34" s="62"/>
      <c r="E34" s="20"/>
      <c r="F34" s="20"/>
      <c r="G34" s="6" t="s">
        <v>46</v>
      </c>
      <c r="H34" s="58">
        <v>4</v>
      </c>
      <c r="I34" s="12"/>
      <c r="K34" s="24"/>
      <c r="L34" s="29" t="s">
        <v>27</v>
      </c>
      <c r="M34" s="61">
        <v>5.9</v>
      </c>
      <c r="N34" s="132">
        <f>M34-C34</f>
        <v>1.2200000000000006</v>
      </c>
      <c r="O34" s="140">
        <f>N34/C34</f>
        <v>0.26068376068376081</v>
      </c>
      <c r="P34" s="20"/>
      <c r="Q34" s="20"/>
      <c r="R34" s="6" t="s">
        <v>46</v>
      </c>
      <c r="S34" s="58">
        <f>SUM(S31:S33)</f>
        <v>17</v>
      </c>
      <c r="T34" s="12"/>
    </row>
    <row r="35" spans="1:20" customFormat="1" ht="15.95" customHeight="1" thickBot="1">
      <c r="A35" s="24"/>
      <c r="B35" s="6" t="s">
        <v>35</v>
      </c>
      <c r="C35" s="57">
        <f>SUM(C31:C34)</f>
        <v>25.310000000000002</v>
      </c>
      <c r="D35" s="58">
        <f>SUM(D31:D34)</f>
        <v>0</v>
      </c>
      <c r="E35" s="20"/>
      <c r="F35" s="20"/>
      <c r="G35" s="20"/>
      <c r="H35" s="20"/>
      <c r="I35" s="12"/>
      <c r="K35" s="24"/>
      <c r="L35" s="6" t="s">
        <v>35</v>
      </c>
      <c r="M35" s="57">
        <f>SUM(M31:M34)</f>
        <v>24.33</v>
      </c>
      <c r="N35" s="134">
        <f>M35-C35</f>
        <v>-0.98000000000000398</v>
      </c>
      <c r="O35" s="140">
        <f>N35/C35</f>
        <v>-3.8719873567759931E-2</v>
      </c>
      <c r="P35" s="20"/>
      <c r="Q35" s="20"/>
      <c r="R35" s="20"/>
      <c r="S35" s="20"/>
      <c r="T35" s="12"/>
    </row>
    <row r="36" spans="1:20" customFormat="1" ht="15.95" customHeight="1">
      <c r="A36" s="24"/>
      <c r="E36" s="20"/>
      <c r="F36" s="20"/>
      <c r="G36" s="7" t="s">
        <v>37</v>
      </c>
      <c r="H36" s="55">
        <f>C35</f>
        <v>25.310000000000002</v>
      </c>
      <c r="I36" s="12"/>
      <c r="K36" s="24"/>
      <c r="P36" s="20"/>
      <c r="Q36" s="20"/>
      <c r="R36" s="7" t="s">
        <v>37</v>
      </c>
      <c r="S36" s="55">
        <f>M35</f>
        <v>24.33</v>
      </c>
      <c r="T36" s="12"/>
    </row>
    <row r="37" spans="1:20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24"/>
      <c r="P37" s="20"/>
      <c r="Q37" s="8"/>
      <c r="R37" s="17" t="s">
        <v>18</v>
      </c>
      <c r="S37" s="55">
        <f>N35*3</f>
        <v>-2.9400000000000119</v>
      </c>
      <c r="T37" s="12"/>
    </row>
    <row r="38" spans="1:20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2</v>
      </c>
      <c r="I38" s="12"/>
      <c r="K38" s="24"/>
      <c r="L38" s="1"/>
      <c r="M38" s="1"/>
      <c r="N38" s="1"/>
      <c r="O38" s="1"/>
      <c r="P38" s="20"/>
      <c r="Q38" s="8"/>
      <c r="R38" s="17" t="s">
        <v>19</v>
      </c>
      <c r="S38" s="56">
        <f>S34/2</f>
        <v>8.5</v>
      </c>
      <c r="T38" s="12"/>
    </row>
    <row r="39" spans="1:20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27.310000000000002</v>
      </c>
      <c r="I39" s="12"/>
      <c r="K39" s="24"/>
      <c r="L39" s="8"/>
      <c r="M39" s="20"/>
      <c r="N39" s="20"/>
      <c r="O39" s="20"/>
      <c r="P39" s="20"/>
      <c r="Q39" s="8"/>
      <c r="R39" s="30" t="s">
        <v>15</v>
      </c>
      <c r="S39" s="57">
        <f>SUM(S36:S38)</f>
        <v>29.889999999999986</v>
      </c>
      <c r="T39" s="12"/>
    </row>
    <row r="40" spans="1:20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25"/>
      <c r="L40" s="26"/>
      <c r="M40" s="26"/>
      <c r="N40" s="26"/>
      <c r="O40" s="26"/>
      <c r="P40" s="26"/>
      <c r="Q40" s="26"/>
      <c r="R40" s="27"/>
      <c r="S40" s="27"/>
      <c r="T40" s="28"/>
    </row>
    <row r="41" spans="1:20" customFormat="1" ht="9.9499999999999993" customHeight="1" thickTop="1" thickBot="1"/>
    <row r="42" spans="1:20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22"/>
      <c r="L42" s="10"/>
      <c r="M42" s="10"/>
      <c r="N42" s="10"/>
      <c r="O42" s="10"/>
      <c r="P42" s="10"/>
      <c r="Q42" s="10"/>
      <c r="R42" s="10"/>
      <c r="S42" s="10"/>
      <c r="T42" s="11"/>
    </row>
    <row r="43" spans="1:20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13"/>
      <c r="L43" s="18" t="s">
        <v>11</v>
      </c>
      <c r="M43" s="3"/>
      <c r="N43" s="3"/>
      <c r="O43" s="3"/>
      <c r="P43" s="3"/>
      <c r="Q43" s="19"/>
      <c r="R43" s="3"/>
      <c r="S43" s="3"/>
      <c r="T43" s="12"/>
    </row>
    <row r="44" spans="1:20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23"/>
      <c r="L44" s="16"/>
      <c r="M44" s="14"/>
      <c r="N44" s="14"/>
      <c r="O44" s="14"/>
      <c r="P44" s="14"/>
      <c r="Q44" s="14"/>
      <c r="R44" s="14"/>
      <c r="S44" s="14"/>
      <c r="T44" s="15"/>
    </row>
    <row r="45" spans="1:20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39"/>
      <c r="L45" s="40"/>
      <c r="M45" s="41" t="s">
        <v>31</v>
      </c>
      <c r="N45" s="41" t="s">
        <v>116</v>
      </c>
      <c r="O45" s="41"/>
      <c r="P45" s="42"/>
      <c r="Q45" s="4"/>
      <c r="R45" s="4" t="s">
        <v>34</v>
      </c>
      <c r="S45" s="4" t="s">
        <v>33</v>
      </c>
      <c r="T45" s="43"/>
    </row>
    <row r="46" spans="1:20" customFormat="1" ht="15.95" customHeight="1">
      <c r="A46" s="13"/>
      <c r="B46" s="29" t="s">
        <v>12</v>
      </c>
      <c r="C46" s="61">
        <v>21.12</v>
      </c>
      <c r="D46" s="62"/>
      <c r="E46" s="20"/>
      <c r="F46" s="7" t="s">
        <v>43</v>
      </c>
      <c r="G46" s="65"/>
      <c r="H46" s="65"/>
      <c r="I46" s="12"/>
      <c r="K46" s="13"/>
      <c r="L46" s="29" t="s">
        <v>12</v>
      </c>
      <c r="M46" s="61">
        <v>18.260000000000002</v>
      </c>
      <c r="N46" s="132">
        <f>M46-C46</f>
        <v>-2.8599999999999994</v>
      </c>
      <c r="O46" s="140">
        <f>N46/C46</f>
        <v>-0.13541666666666663</v>
      </c>
      <c r="P46" s="20"/>
      <c r="Q46" s="7" t="s">
        <v>43</v>
      </c>
      <c r="R46" s="65"/>
      <c r="S46" s="65">
        <v>6</v>
      </c>
      <c r="T46" s="12"/>
    </row>
    <row r="47" spans="1:20" customFormat="1" ht="15.95" customHeight="1">
      <c r="A47" s="24"/>
      <c r="B47" s="29" t="s">
        <v>13</v>
      </c>
      <c r="C47" s="61">
        <v>19.97</v>
      </c>
      <c r="D47" s="62"/>
      <c r="E47" s="20"/>
      <c r="F47" s="7" t="s">
        <v>44</v>
      </c>
      <c r="G47" s="65"/>
      <c r="H47" s="65"/>
      <c r="I47" s="12"/>
      <c r="K47" s="24"/>
      <c r="L47" s="29" t="s">
        <v>13</v>
      </c>
      <c r="M47" s="61">
        <v>20.38</v>
      </c>
      <c r="N47" s="132">
        <f>M47-C47</f>
        <v>0.41000000000000014</v>
      </c>
      <c r="O47" s="140">
        <f>N47/C47</f>
        <v>2.0530796194291445E-2</v>
      </c>
      <c r="P47" s="20"/>
      <c r="Q47" s="7" t="s">
        <v>44</v>
      </c>
      <c r="R47" s="65"/>
      <c r="S47" s="65">
        <v>14</v>
      </c>
      <c r="T47" s="12"/>
    </row>
    <row r="48" spans="1:20" customFormat="1" ht="15.95" customHeight="1" thickBot="1">
      <c r="A48" s="24"/>
      <c r="B48" s="29" t="s">
        <v>14</v>
      </c>
      <c r="C48" s="61">
        <v>6.43</v>
      </c>
      <c r="D48" s="62"/>
      <c r="E48" s="20"/>
      <c r="F48" s="7" t="s">
        <v>45</v>
      </c>
      <c r="G48" s="65"/>
      <c r="H48" s="66"/>
      <c r="I48" s="12"/>
      <c r="K48" s="24"/>
      <c r="L48" s="29" t="s">
        <v>14</v>
      </c>
      <c r="M48" s="61">
        <v>7.68</v>
      </c>
      <c r="N48" s="132">
        <f>M48-C48</f>
        <v>1.25</v>
      </c>
      <c r="O48" s="140">
        <f>N48/C48</f>
        <v>0.19440124416796267</v>
      </c>
      <c r="P48" s="20"/>
      <c r="Q48" s="7" t="s">
        <v>45</v>
      </c>
      <c r="R48" s="65"/>
      <c r="S48" s="66">
        <v>22</v>
      </c>
      <c r="T48" s="12"/>
    </row>
    <row r="49" spans="1:20" customFormat="1" ht="15.95" customHeight="1" thickBot="1">
      <c r="A49" s="24"/>
      <c r="B49" s="6" t="s">
        <v>35</v>
      </c>
      <c r="C49" s="57">
        <f>SUM(C46:C48)</f>
        <v>47.52</v>
      </c>
      <c r="D49" s="58">
        <f>SUM(D46:D48)</f>
        <v>0</v>
      </c>
      <c r="E49" s="20"/>
      <c r="F49" s="20"/>
      <c r="G49" s="6" t="s">
        <v>46</v>
      </c>
      <c r="H49" s="58">
        <v>35</v>
      </c>
      <c r="I49" s="12"/>
      <c r="K49" s="24"/>
      <c r="L49" s="6" t="s">
        <v>35</v>
      </c>
      <c r="M49" s="57">
        <f>SUM(M46:M48)</f>
        <v>46.32</v>
      </c>
      <c r="N49" s="134">
        <f>M49-C49</f>
        <v>-1.2000000000000028</v>
      </c>
      <c r="O49" s="140">
        <f>N49/C49</f>
        <v>-2.5252525252525311E-2</v>
      </c>
      <c r="P49" s="20"/>
      <c r="Q49" s="20"/>
      <c r="R49" s="6" t="s">
        <v>46</v>
      </c>
      <c r="S49" s="58">
        <f>SUM(S46:S48)</f>
        <v>42</v>
      </c>
      <c r="T49" s="12"/>
    </row>
    <row r="50" spans="1:20" customFormat="1" ht="15.95" customHeight="1">
      <c r="A50" s="24"/>
      <c r="C50" s="135">
        <f>C23+C35+C49</f>
        <v>103.75</v>
      </c>
      <c r="E50" s="20"/>
      <c r="F50" s="20"/>
      <c r="G50" s="20"/>
      <c r="H50" s="20"/>
      <c r="I50" s="12"/>
      <c r="K50" s="24"/>
      <c r="M50" s="135">
        <f>M23+M35+M49</f>
        <v>102.37</v>
      </c>
      <c r="N50" s="136">
        <f>M50-C50</f>
        <v>-1.3799999999999955</v>
      </c>
      <c r="O50" s="140">
        <f>N50/C50</f>
        <v>-1.3301204819277065E-2</v>
      </c>
      <c r="P50" s="20"/>
      <c r="Q50" s="20"/>
      <c r="R50" s="20"/>
      <c r="S50" s="20"/>
      <c r="T50" s="12"/>
    </row>
    <row r="51" spans="1:20" customFormat="1" ht="15.95" customHeight="1" thickBot="1">
      <c r="A51" s="24"/>
      <c r="E51" s="20"/>
      <c r="F51" s="20"/>
      <c r="G51" s="7" t="s">
        <v>37</v>
      </c>
      <c r="H51" s="55">
        <f>C49</f>
        <v>47.52</v>
      </c>
      <c r="I51" s="12"/>
      <c r="K51" s="24"/>
      <c r="P51" s="20"/>
      <c r="Q51" s="20"/>
      <c r="R51" s="7" t="s">
        <v>37</v>
      </c>
      <c r="S51" s="55">
        <f>M49</f>
        <v>46.32</v>
      </c>
      <c r="T51" s="12"/>
    </row>
    <row r="52" spans="1:20" customFormat="1" ht="15.95" customHeight="1" thickTop="1">
      <c r="A52" s="33"/>
      <c r="B52" s="10"/>
      <c r="C52" s="239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33"/>
      <c r="L52" s="10"/>
      <c r="M52" s="239" t="s">
        <v>22</v>
      </c>
      <c r="N52" s="35" t="s">
        <v>20</v>
      </c>
      <c r="O52" s="141"/>
      <c r="P52" s="20"/>
      <c r="Q52" s="8"/>
      <c r="R52" s="17" t="s">
        <v>18</v>
      </c>
      <c r="S52" s="55">
        <f>N49*3</f>
        <v>-3.6000000000000085</v>
      </c>
      <c r="T52" s="12"/>
    </row>
    <row r="53" spans="1:20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17.5</v>
      </c>
      <c r="I53" s="12"/>
      <c r="K53" s="24"/>
      <c r="L53" s="38" t="s">
        <v>22</v>
      </c>
      <c r="M53" s="36" t="s">
        <v>23</v>
      </c>
      <c r="N53" s="34" t="s">
        <v>2</v>
      </c>
      <c r="O53" s="141"/>
      <c r="P53" s="20"/>
      <c r="Q53" s="8"/>
      <c r="R53" s="17" t="s">
        <v>19</v>
      </c>
      <c r="S53" s="56">
        <f>S49/2</f>
        <v>21</v>
      </c>
      <c r="T53" s="12"/>
    </row>
    <row r="54" spans="1:20" customFormat="1" ht="15.95" customHeight="1" thickBot="1">
      <c r="A54" s="24"/>
      <c r="B54" s="38" t="s">
        <v>21</v>
      </c>
      <c r="C54" s="60">
        <f>H24+H39+H54</f>
        <v>129.25</v>
      </c>
      <c r="D54" s="59" t="e">
        <f>IF(SCOR&lt;=#REF!,"MA",IF(SCOR&lt;=#REF!,"EX",IF(SCOR&lt;=#REF!,"SS",IF(SCOR&lt;=#REF!,"MM","NV"))))</f>
        <v>#REF!</v>
      </c>
      <c r="E54" s="20"/>
      <c r="F54" s="8"/>
      <c r="G54" s="30" t="s">
        <v>16</v>
      </c>
      <c r="H54" s="57">
        <f>SUM(H51:H53)</f>
        <v>65.02000000000001</v>
      </c>
      <c r="I54" s="12"/>
      <c r="K54" s="24"/>
      <c r="L54" s="38" t="s">
        <v>21</v>
      </c>
      <c r="M54" s="60">
        <f>S24+S39+S54</f>
        <v>135.72999999999999</v>
      </c>
      <c r="N54" s="59" t="e">
        <f>IF(SCOR&lt;=#REF!,"MA",IF(SCOR&lt;=#REF!,"EX",IF(SCOR&lt;=#REF!,"SS",IF(SCOR&lt;=#REF!,"MM","NV"))))</f>
        <v>#REF!</v>
      </c>
      <c r="O54" s="36"/>
      <c r="P54" s="20"/>
      <c r="Q54" s="8"/>
      <c r="R54" s="30" t="s">
        <v>16</v>
      </c>
      <c r="S54" s="57">
        <f>SUM(S51:S53)</f>
        <v>63.719999999999992</v>
      </c>
      <c r="T54" s="12"/>
    </row>
    <row r="55" spans="1:20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  <c r="K55" s="25"/>
      <c r="L55" s="26"/>
      <c r="M55" s="26"/>
      <c r="N55" s="28"/>
      <c r="O55" s="26"/>
      <c r="P55" s="26"/>
      <c r="Q55" s="26"/>
      <c r="R55" s="27"/>
      <c r="S55" s="27"/>
      <c r="T55" s="28"/>
    </row>
    <row r="56" spans="1:20" customFormat="1" ht="13.5" thickTop="1"/>
    <row r="57" spans="1:20" customFormat="1" ht="14.1" customHeight="1"/>
    <row r="58" spans="1:20" customFormat="1" ht="12.75"/>
    <row r="59" spans="1:20" customFormat="1" ht="15.95" customHeight="1"/>
    <row r="60" spans="1:20" customFormat="1" ht="15.95" customHeight="1"/>
    <row r="61" spans="1:20" customFormat="1" ht="15.95" customHeight="1"/>
    <row r="62" spans="1:20" customFormat="1" ht="15.95" customHeight="1"/>
    <row r="63" spans="1:20" customFormat="1" ht="15.95" customHeight="1" thickBot="1"/>
    <row r="64" spans="1:20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2.75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2.75">
      <c r="B66" s="50" t="s">
        <v>59</v>
      </c>
      <c r="C66" s="219" t="s">
        <v>192</v>
      </c>
      <c r="D66" s="219" t="s">
        <v>188</v>
      </c>
      <c r="E66" s="219" t="s">
        <v>184</v>
      </c>
      <c r="F66" s="219" t="s">
        <v>180</v>
      </c>
      <c r="G66" s="219" t="s">
        <v>176</v>
      </c>
    </row>
    <row r="67" spans="2:7" customFormat="1" ht="12.75">
      <c r="B67" s="50" t="s">
        <v>60</v>
      </c>
      <c r="C67" s="255" t="s">
        <v>193</v>
      </c>
      <c r="D67" s="255" t="s">
        <v>189</v>
      </c>
      <c r="E67" s="255" t="s">
        <v>185</v>
      </c>
      <c r="F67" s="255" t="s">
        <v>181</v>
      </c>
      <c r="G67" s="254" t="s">
        <v>177</v>
      </c>
    </row>
    <row r="68" spans="2:7" customFormat="1" ht="12.75">
      <c r="B68" s="50" t="s">
        <v>61</v>
      </c>
      <c r="C68" s="255" t="s">
        <v>194</v>
      </c>
      <c r="D68" s="255" t="s">
        <v>190</v>
      </c>
      <c r="E68" s="255" t="s">
        <v>186</v>
      </c>
      <c r="F68" s="255" t="s">
        <v>182</v>
      </c>
      <c r="G68" s="255" t="s">
        <v>178</v>
      </c>
    </row>
    <row r="69" spans="2:7" customFormat="1" ht="12.75">
      <c r="B69" s="50" t="s">
        <v>62</v>
      </c>
      <c r="C69" s="255" t="s">
        <v>195</v>
      </c>
      <c r="D69" s="255" t="s">
        <v>191</v>
      </c>
      <c r="E69" s="255" t="s">
        <v>187</v>
      </c>
      <c r="F69" s="255" t="s">
        <v>183</v>
      </c>
      <c r="G69" s="255" t="s">
        <v>179</v>
      </c>
    </row>
    <row r="70" spans="2:7" customFormat="1" ht="13.5" thickBot="1">
      <c r="B70" s="52" t="s">
        <v>63</v>
      </c>
      <c r="C70" s="53" t="s">
        <v>64</v>
      </c>
      <c r="D70" s="53" t="s">
        <v>65</v>
      </c>
      <c r="E70" s="212" t="s">
        <v>144</v>
      </c>
      <c r="F70" s="53" t="s">
        <v>67</v>
      </c>
      <c r="G70" s="213" t="s">
        <v>145</v>
      </c>
    </row>
    <row r="71" spans="2:7" customFormat="1" ht="13.5" thickTop="1"/>
    <row r="72" spans="2:7" customFormat="1" ht="12.75"/>
  </sheetData>
  <mergeCells count="1">
    <mergeCell ref="B64:G6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83"/>
  <sheetViews>
    <sheetView topLeftCell="A49" workbookViewId="0">
      <selection activeCell="A73" sqref="A73:XFD80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13" ht="15">
      <c r="B1" s="2" t="s">
        <v>42</v>
      </c>
      <c r="C1" s="2"/>
      <c r="D1" s="2"/>
      <c r="E1" s="2"/>
      <c r="F1" s="2"/>
      <c r="G1" s="2"/>
      <c r="H1" s="2"/>
      <c r="I1" s="2"/>
    </row>
    <row r="2" spans="1:13" ht="15">
      <c r="B2" s="2" t="s">
        <v>52</v>
      </c>
      <c r="C2" s="2"/>
      <c r="D2" s="2"/>
      <c r="E2" s="2"/>
      <c r="F2" s="2"/>
      <c r="G2" s="2"/>
      <c r="H2" s="2"/>
      <c r="I2" s="2"/>
    </row>
    <row r="3" spans="1:13" ht="6" customHeight="1">
      <c r="B3" s="2"/>
      <c r="C3" s="2"/>
      <c r="D3" s="2"/>
      <c r="E3" s="2"/>
      <c r="F3" s="2"/>
      <c r="G3" s="2"/>
      <c r="H3" s="2"/>
      <c r="I3" s="2"/>
    </row>
    <row r="4" spans="1:13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</row>
    <row r="5" spans="1:13" ht="15.95" customHeight="1">
      <c r="B5" s="31" t="s">
        <v>47</v>
      </c>
      <c r="C5" s="73" t="s">
        <v>72</v>
      </c>
      <c r="D5" s="74"/>
      <c r="E5" s="74"/>
      <c r="F5" s="3"/>
      <c r="G5"/>
      <c r="H5"/>
    </row>
    <row r="6" spans="1:13" ht="15.95" customHeight="1">
      <c r="B6" s="31" t="s">
        <v>48</v>
      </c>
      <c r="C6" s="73" t="s">
        <v>73</v>
      </c>
      <c r="D6" s="74"/>
      <c r="E6" s="74"/>
      <c r="F6" s="3"/>
      <c r="G6"/>
      <c r="H6"/>
    </row>
    <row r="7" spans="1:13" ht="15.95" customHeight="1">
      <c r="B7" s="31" t="s">
        <v>49</v>
      </c>
      <c r="C7" s="73" t="s">
        <v>74</v>
      </c>
      <c r="D7" s="74"/>
      <c r="E7" s="74"/>
      <c r="F7" s="32"/>
      <c r="G7"/>
      <c r="H7"/>
    </row>
    <row r="8" spans="1:13" ht="15.95" customHeight="1">
      <c r="B8" s="31" t="s">
        <v>50</v>
      </c>
      <c r="C8" s="73" t="s">
        <v>75</v>
      </c>
      <c r="D8" s="74"/>
      <c r="E8" s="74"/>
      <c r="F8" s="32"/>
      <c r="G8"/>
      <c r="H8"/>
    </row>
    <row r="9" spans="1:13" ht="3.95" customHeight="1" thickBot="1">
      <c r="B9" s="31"/>
      <c r="C9" s="3"/>
      <c r="D9" s="3"/>
      <c r="E9" s="3"/>
      <c r="F9" s="32"/>
      <c r="G9"/>
      <c r="H9"/>
    </row>
    <row r="10" spans="1:13" ht="18" customHeight="1" thickBot="1">
      <c r="B10" s="31" t="s">
        <v>1</v>
      </c>
      <c r="C10" s="72" t="s">
        <v>57</v>
      </c>
      <c r="D10" s="71" t="s">
        <v>0</v>
      </c>
      <c r="F10" s="31" t="s">
        <v>17</v>
      </c>
      <c r="G10" s="130">
        <v>40119</v>
      </c>
      <c r="H10" s="20"/>
      <c r="K10" s="1" t="s">
        <v>172</v>
      </c>
      <c r="L10" s="1" t="s">
        <v>173</v>
      </c>
    </row>
    <row r="11" spans="1:13" ht="9.9499999999999993" customHeight="1" thickBot="1">
      <c r="F11"/>
      <c r="G11"/>
      <c r="H11"/>
    </row>
    <row r="12" spans="1:13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</row>
    <row r="13" spans="1:13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</row>
    <row r="14" spans="1:13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</row>
    <row r="15" spans="1:13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</row>
    <row r="16" spans="1:13" ht="15.95" customHeight="1">
      <c r="A16" s="13"/>
      <c r="B16" s="29" t="s">
        <v>24</v>
      </c>
      <c r="C16" s="61">
        <v>2.61</v>
      </c>
      <c r="D16" s="62"/>
      <c r="E16" s="20"/>
      <c r="F16" s="7" t="s">
        <v>43</v>
      </c>
      <c r="G16" s="65"/>
      <c r="H16" s="65">
        <v>0</v>
      </c>
      <c r="I16" s="12"/>
      <c r="L16" s="1">
        <v>2.5499999999999998</v>
      </c>
      <c r="M16" s="1" t="s">
        <v>162</v>
      </c>
    </row>
    <row r="17" spans="1:13" s="8" customFormat="1" ht="15.95" customHeight="1">
      <c r="A17" s="24"/>
      <c r="B17" s="29" t="s">
        <v>25</v>
      </c>
      <c r="C17" s="61">
        <v>2.66</v>
      </c>
      <c r="D17" s="62"/>
      <c r="E17" s="20"/>
      <c r="F17" s="7" t="s">
        <v>44</v>
      </c>
      <c r="G17" s="65"/>
      <c r="H17" s="65">
        <v>0</v>
      </c>
      <c r="I17" s="12"/>
      <c r="L17" s="8">
        <v>2.48</v>
      </c>
      <c r="M17" s="1" t="s">
        <v>163</v>
      </c>
    </row>
    <row r="18" spans="1:13" s="8" customFormat="1" ht="15.95" customHeight="1" thickBot="1">
      <c r="A18" s="24"/>
      <c r="B18" s="29" t="s">
        <v>26</v>
      </c>
      <c r="C18" s="61">
        <v>2.87</v>
      </c>
      <c r="D18" s="62"/>
      <c r="E18" s="20"/>
      <c r="F18" s="7" t="s">
        <v>45</v>
      </c>
      <c r="G18" s="65"/>
      <c r="H18" s="66">
        <v>0</v>
      </c>
      <c r="I18" s="12"/>
      <c r="L18" s="8">
        <v>2.54</v>
      </c>
      <c r="M18" s="1" t="s">
        <v>164</v>
      </c>
    </row>
    <row r="19" spans="1:13" s="8" customFormat="1" ht="15.95" customHeight="1" thickBot="1">
      <c r="A19" s="24"/>
      <c r="B19" s="29" t="s">
        <v>27</v>
      </c>
      <c r="C19" s="61">
        <v>4.3099999999999996</v>
      </c>
      <c r="D19" s="62"/>
      <c r="E19" s="20"/>
      <c r="F19" s="20"/>
      <c r="G19" s="6" t="s">
        <v>46</v>
      </c>
      <c r="H19" s="58">
        <v>4</v>
      </c>
      <c r="I19" s="12"/>
      <c r="L19" s="8">
        <v>5.98</v>
      </c>
      <c r="M19" s="8" t="s">
        <v>165</v>
      </c>
    </row>
    <row r="20" spans="1:13" s="8" customFormat="1" ht="15.95" customHeight="1">
      <c r="A20" s="24"/>
      <c r="B20" s="29" t="s">
        <v>28</v>
      </c>
      <c r="C20" s="61">
        <v>4.17</v>
      </c>
      <c r="D20" s="62"/>
      <c r="E20" s="20"/>
      <c r="F20" s="20"/>
      <c r="G20" s="20"/>
      <c r="H20" s="41"/>
      <c r="I20" s="12"/>
      <c r="L20" s="8">
        <v>3.69</v>
      </c>
      <c r="M20" s="1" t="s">
        <v>166</v>
      </c>
    </row>
    <row r="21" spans="1:13" s="8" customFormat="1" ht="15.95" customHeight="1">
      <c r="A21" s="24"/>
      <c r="B21" s="29" t="s">
        <v>29</v>
      </c>
      <c r="C21" s="61">
        <v>7.9</v>
      </c>
      <c r="D21" s="62"/>
      <c r="E21" s="20"/>
      <c r="F21" s="20"/>
      <c r="G21" s="7" t="s">
        <v>37</v>
      </c>
      <c r="H21" s="55">
        <f>C23</f>
        <v>30.159999999999997</v>
      </c>
      <c r="I21" s="12"/>
      <c r="L21" s="8">
        <v>7.95</v>
      </c>
      <c r="M21" s="1" t="s">
        <v>167</v>
      </c>
    </row>
    <row r="22" spans="1:13" s="8" customFormat="1" ht="15.95" customHeight="1" thickBot="1">
      <c r="A22" s="24"/>
      <c r="B22" s="29" t="s">
        <v>30</v>
      </c>
      <c r="C22" s="63">
        <v>5.64</v>
      </c>
      <c r="D22" s="64"/>
      <c r="E22" s="20"/>
      <c r="G22" s="17" t="s">
        <v>18</v>
      </c>
      <c r="H22" s="55">
        <f>D23*3</f>
        <v>0</v>
      </c>
      <c r="I22" s="12"/>
      <c r="L22" s="8">
        <v>5.79</v>
      </c>
      <c r="M22" s="1" t="s">
        <v>168</v>
      </c>
    </row>
    <row r="23" spans="1:13" s="8" customFormat="1" ht="15.95" customHeight="1" thickBot="1">
      <c r="A23" s="24"/>
      <c r="B23" s="6" t="s">
        <v>35</v>
      </c>
      <c r="C23" s="57">
        <f>SUM(C16:C22)</f>
        <v>30.159999999999997</v>
      </c>
      <c r="D23" s="58">
        <f>SUM(D16:D22)</f>
        <v>0</v>
      </c>
      <c r="E23" s="20"/>
      <c r="G23" s="17" t="s">
        <v>19</v>
      </c>
      <c r="H23" s="56">
        <f>H19/2</f>
        <v>2</v>
      </c>
      <c r="I23" s="12"/>
      <c r="L23" s="237">
        <v>30.98</v>
      </c>
    </row>
    <row r="24" spans="1:13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32.159999999999997</v>
      </c>
      <c r="I24" s="12"/>
    </row>
    <row r="25" spans="1:13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</row>
    <row r="26" spans="1:13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</row>
    <row r="27" spans="1:13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</row>
    <row r="28" spans="1:13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1"/>
    </row>
    <row r="29" spans="1:13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1"/>
    </row>
    <row r="30" spans="1:13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</row>
    <row r="31" spans="1:13" customFormat="1" ht="15.95" customHeight="1">
      <c r="A31" s="13"/>
      <c r="B31" s="29" t="s">
        <v>39</v>
      </c>
      <c r="C31" s="61"/>
      <c r="D31" s="62"/>
      <c r="E31" s="20"/>
      <c r="F31" s="7" t="s">
        <v>43</v>
      </c>
      <c r="G31" s="65"/>
      <c r="H31" s="65"/>
      <c r="I31" s="12"/>
      <c r="K31" s="1"/>
      <c r="L31">
        <v>4.6900000000000004</v>
      </c>
      <c r="M31" s="8" t="s">
        <v>169</v>
      </c>
    </row>
    <row r="32" spans="1:13" customFormat="1" ht="15.95" customHeight="1">
      <c r="A32" s="24"/>
      <c r="B32" s="29" t="s">
        <v>40</v>
      </c>
      <c r="C32" s="61"/>
      <c r="D32" s="62"/>
      <c r="E32" s="20"/>
      <c r="F32" s="7" t="s">
        <v>44</v>
      </c>
      <c r="G32" s="65"/>
      <c r="H32" s="65"/>
      <c r="I32" s="12"/>
      <c r="K32" s="1"/>
      <c r="L32">
        <v>4.7</v>
      </c>
      <c r="M32" s="8" t="s">
        <v>170</v>
      </c>
    </row>
    <row r="33" spans="1:13" customFormat="1" ht="15.95" customHeight="1" thickBot="1">
      <c r="A33" s="24"/>
      <c r="B33" s="29" t="s">
        <v>41</v>
      </c>
      <c r="C33" s="61">
        <v>9.7100000000000009</v>
      </c>
      <c r="D33" s="62"/>
      <c r="E33" s="20"/>
      <c r="F33" s="7" t="s">
        <v>45</v>
      </c>
      <c r="G33" s="65"/>
      <c r="H33" s="66"/>
      <c r="I33" s="12"/>
      <c r="K33" s="1"/>
      <c r="L33">
        <v>10.79</v>
      </c>
      <c r="M33" s="8" t="s">
        <v>171</v>
      </c>
    </row>
    <row r="34" spans="1:13" customFormat="1" ht="15.95" customHeight="1" thickBot="1">
      <c r="A34" s="24"/>
      <c r="B34" s="29" t="s">
        <v>27</v>
      </c>
      <c r="C34" s="61"/>
      <c r="D34" s="62"/>
      <c r="E34" s="20"/>
      <c r="F34" s="20"/>
      <c r="G34" s="6" t="s">
        <v>46</v>
      </c>
      <c r="H34" s="58">
        <v>8</v>
      </c>
      <c r="I34" s="12"/>
      <c r="K34" s="1"/>
      <c r="L34">
        <v>5.97</v>
      </c>
      <c r="M34" s="1" t="s">
        <v>168</v>
      </c>
    </row>
    <row r="35" spans="1:13" customFormat="1" ht="15.95" customHeight="1" thickBot="1">
      <c r="A35" s="24"/>
      <c r="B35" s="6" t="s">
        <v>35</v>
      </c>
      <c r="C35" s="57">
        <f>SUM(C31:C34)</f>
        <v>9.7100000000000009</v>
      </c>
      <c r="D35" s="58">
        <f>SUM(D31:D34)</f>
        <v>0</v>
      </c>
      <c r="E35" s="20"/>
      <c r="F35" s="20"/>
      <c r="G35" s="20"/>
      <c r="H35" s="20"/>
      <c r="I35" s="12"/>
      <c r="L35" s="238">
        <v>26.15</v>
      </c>
    </row>
    <row r="36" spans="1:13" customFormat="1" ht="15.95" customHeight="1">
      <c r="A36" s="24"/>
      <c r="E36" s="20"/>
      <c r="F36" s="20"/>
      <c r="G36" s="7" t="s">
        <v>37</v>
      </c>
      <c r="H36" s="55">
        <f>C35</f>
        <v>9.7100000000000009</v>
      </c>
      <c r="I36" s="12"/>
    </row>
    <row r="37" spans="1:13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</row>
    <row r="38" spans="1:13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4</v>
      </c>
      <c r="I38" s="12"/>
    </row>
    <row r="39" spans="1:13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13.71</v>
      </c>
      <c r="I39" s="12"/>
    </row>
    <row r="40" spans="1:13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</row>
    <row r="41" spans="1:13" customFormat="1" ht="9.9499999999999993" customHeight="1" thickTop="1" thickBot="1"/>
    <row r="42" spans="1:13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</row>
    <row r="43" spans="1:13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</row>
    <row r="44" spans="1:13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</row>
    <row r="45" spans="1:13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</row>
    <row r="46" spans="1:13" customFormat="1" ht="15.95" customHeight="1">
      <c r="A46" s="13"/>
      <c r="B46" s="29" t="s">
        <v>12</v>
      </c>
      <c r="C46" s="61">
        <v>21.15</v>
      </c>
      <c r="D46" s="62"/>
      <c r="E46" s="20"/>
      <c r="F46" s="7" t="s">
        <v>43</v>
      </c>
      <c r="G46" s="65"/>
      <c r="H46" s="65">
        <v>8</v>
      </c>
      <c r="I46" s="12"/>
      <c r="L46">
        <v>16.72</v>
      </c>
    </row>
    <row r="47" spans="1:13" customFormat="1" ht="15.95" customHeight="1">
      <c r="A47" s="24"/>
      <c r="B47" s="29" t="s">
        <v>13</v>
      </c>
      <c r="C47" s="61"/>
      <c r="D47" s="62"/>
      <c r="E47" s="20"/>
      <c r="F47" s="7" t="s">
        <v>44</v>
      </c>
      <c r="G47" s="65"/>
      <c r="H47" s="65"/>
      <c r="I47" s="12"/>
      <c r="L47">
        <v>18.690000000000001</v>
      </c>
    </row>
    <row r="48" spans="1:13" customFormat="1" ht="15.95" customHeight="1" thickBot="1">
      <c r="A48" s="24"/>
      <c r="B48" s="29" t="s">
        <v>14</v>
      </c>
      <c r="C48" s="61"/>
      <c r="D48" s="62"/>
      <c r="E48" s="20"/>
      <c r="F48" s="7" t="s">
        <v>45</v>
      </c>
      <c r="G48" s="65"/>
      <c r="H48" s="66"/>
      <c r="I48" s="12"/>
      <c r="L48">
        <v>7.48</v>
      </c>
    </row>
    <row r="49" spans="1:12" customFormat="1" ht="15.95" customHeight="1" thickBot="1">
      <c r="A49" s="24"/>
      <c r="B49" s="6" t="s">
        <v>35</v>
      </c>
      <c r="C49" s="57">
        <f>SUM(C46:C48)</f>
        <v>21.15</v>
      </c>
      <c r="D49" s="58">
        <f>SUM(D46:D48)</f>
        <v>0</v>
      </c>
      <c r="E49" s="20"/>
      <c r="F49" s="20"/>
      <c r="G49" s="6" t="s">
        <v>46</v>
      </c>
      <c r="H49" s="58">
        <v>20</v>
      </c>
      <c r="I49" s="12"/>
      <c r="L49" s="238">
        <f>SUM(L46:L48)</f>
        <v>42.89</v>
      </c>
    </row>
    <row r="50" spans="1:12" customFormat="1" ht="15.95" customHeight="1">
      <c r="A50" s="24"/>
      <c r="E50" s="20"/>
      <c r="F50" s="20"/>
      <c r="G50" s="20"/>
      <c r="H50" s="20"/>
      <c r="I50" s="12"/>
    </row>
    <row r="51" spans="1:12" customFormat="1" ht="15.95" customHeight="1" thickBot="1">
      <c r="A51" s="24"/>
      <c r="E51" s="20"/>
      <c r="F51" s="20"/>
      <c r="G51" s="7" t="s">
        <v>37</v>
      </c>
      <c r="H51" s="55">
        <f>C49</f>
        <v>21.15</v>
      </c>
      <c r="I51" s="12"/>
    </row>
    <row r="52" spans="1:12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</row>
    <row r="53" spans="1:12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10</v>
      </c>
      <c r="I53" s="12"/>
    </row>
    <row r="54" spans="1:12" customFormat="1" ht="15.95" customHeight="1" thickBot="1">
      <c r="A54" s="24"/>
      <c r="B54" s="38" t="s">
        <v>21</v>
      </c>
      <c r="C54" s="60">
        <f>H24+H39+H54</f>
        <v>77.02</v>
      </c>
      <c r="D54" s="59" t="e">
        <f>IF(SCOR&lt;=#REF!,"MA",IF(SCOR&lt;=#REF!,"EX",IF(SCOR&lt;=#REF!,"SS",IF(SCOR&lt;=#REF!,"MM","NV"))))</f>
        <v>#REF!</v>
      </c>
      <c r="E54" s="20"/>
      <c r="F54" s="8"/>
      <c r="G54" s="30" t="s">
        <v>16</v>
      </c>
      <c r="H54" s="57">
        <f>SUM(H51:H53)</f>
        <v>31.15</v>
      </c>
      <c r="I54" s="12"/>
    </row>
    <row r="55" spans="1:12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</row>
    <row r="56" spans="1:12" customFormat="1" ht="13.5" thickTop="1"/>
    <row r="57" spans="1:12" customFormat="1" ht="14.1" customHeight="1"/>
    <row r="58" spans="1:12" customFormat="1" ht="12.75"/>
    <row r="59" spans="1:12" customFormat="1" ht="15.95" customHeight="1"/>
    <row r="60" spans="1:12" customFormat="1" ht="15.95" customHeight="1"/>
    <row r="61" spans="1:12" customFormat="1" ht="15.95" customHeight="1"/>
    <row r="62" spans="1:12" customFormat="1" ht="15.95" customHeight="1"/>
    <row r="63" spans="1:12" customFormat="1" ht="15.95" customHeight="1" thickBot="1"/>
    <row r="64" spans="1:12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219" t="s">
        <v>192</v>
      </c>
      <c r="D66" s="219" t="s">
        <v>188</v>
      </c>
      <c r="E66" s="219" t="s">
        <v>184</v>
      </c>
      <c r="F66" s="219" t="s">
        <v>180</v>
      </c>
      <c r="G66" s="219" t="s">
        <v>176</v>
      </c>
    </row>
    <row r="67" spans="2:7" customFormat="1" ht="28.5" customHeight="1">
      <c r="B67" s="50" t="s">
        <v>60</v>
      </c>
      <c r="C67" s="255" t="s">
        <v>193</v>
      </c>
      <c r="D67" s="255" t="s">
        <v>189</v>
      </c>
      <c r="E67" s="255" t="s">
        <v>185</v>
      </c>
      <c r="F67" s="255" t="s">
        <v>181</v>
      </c>
      <c r="G67" s="254" t="s">
        <v>177</v>
      </c>
    </row>
    <row r="68" spans="2:7" customFormat="1" ht="25.5" customHeight="1">
      <c r="B68" s="50" t="s">
        <v>61</v>
      </c>
      <c r="C68" s="255" t="s">
        <v>194</v>
      </c>
      <c r="D68" s="255" t="s">
        <v>190</v>
      </c>
      <c r="E68" s="255" t="s">
        <v>186</v>
      </c>
      <c r="F68" s="255" t="s">
        <v>182</v>
      </c>
      <c r="G68" s="255" t="s">
        <v>178</v>
      </c>
    </row>
    <row r="69" spans="2:7" customFormat="1" ht="25.5" customHeight="1">
      <c r="B69" s="50" t="s">
        <v>62</v>
      </c>
      <c r="C69" s="255" t="s">
        <v>195</v>
      </c>
      <c r="D69" s="255" t="s">
        <v>191</v>
      </c>
      <c r="E69" s="255" t="s">
        <v>187</v>
      </c>
      <c r="F69" s="255" t="s">
        <v>183</v>
      </c>
      <c r="G69" s="255" t="s">
        <v>179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212" t="s">
        <v>144</v>
      </c>
      <c r="F70" s="53" t="s">
        <v>67</v>
      </c>
      <c r="G70" s="213" t="s">
        <v>145</v>
      </c>
    </row>
    <row r="71" spans="2:7" customFormat="1" ht="15.95" customHeight="1" thickTop="1"/>
    <row r="72" spans="2:7" customFormat="1" ht="15.95" customHeight="1"/>
    <row r="73" spans="2:7" ht="15.95" customHeight="1"/>
    <row r="74" spans="2:7" ht="15.95" customHeight="1"/>
    <row r="75" spans="2:7" ht="15.95" customHeight="1"/>
    <row r="76" spans="2:7" ht="15.95" customHeight="1"/>
    <row r="77" spans="2:7" ht="15.95" customHeight="1"/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</sheetData>
  <mergeCells count="1">
    <mergeCell ref="B64:G6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1"/>
  <sheetViews>
    <sheetView topLeftCell="A37" workbookViewId="0">
      <selection activeCell="D55" sqref="D55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6384" width="10.75" style="1"/>
  </cols>
  <sheetData>
    <row r="1" spans="1:9" ht="15">
      <c r="B1" s="2" t="s">
        <v>42</v>
      </c>
      <c r="C1" s="2"/>
      <c r="D1" s="2"/>
      <c r="E1" s="2"/>
      <c r="F1" s="2"/>
      <c r="G1" s="2"/>
      <c r="H1" s="2"/>
      <c r="I1" s="2"/>
    </row>
    <row r="2" spans="1:9" ht="15">
      <c r="B2" s="2" t="s">
        <v>52</v>
      </c>
      <c r="C2" s="2"/>
      <c r="D2" s="2"/>
      <c r="E2" s="2"/>
      <c r="F2" s="2"/>
      <c r="G2" s="2"/>
      <c r="H2" s="2"/>
      <c r="I2" s="2"/>
    </row>
    <row r="3" spans="1:9" ht="6" customHeight="1">
      <c r="B3" s="2"/>
      <c r="C3" s="2"/>
      <c r="D3" s="2"/>
      <c r="E3" s="2"/>
      <c r="F3" s="2"/>
      <c r="G3" s="2"/>
      <c r="H3" s="2"/>
      <c r="I3" s="2"/>
    </row>
    <row r="4" spans="1:9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</row>
    <row r="5" spans="1:9" ht="15.95" customHeight="1">
      <c r="B5" s="31" t="s">
        <v>47</v>
      </c>
      <c r="C5" s="73" t="s">
        <v>72</v>
      </c>
      <c r="D5" s="74"/>
      <c r="E5" s="74"/>
      <c r="F5" s="3"/>
      <c r="G5"/>
      <c r="H5"/>
    </row>
    <row r="6" spans="1:9" ht="15.95" customHeight="1">
      <c r="B6" s="31" t="s">
        <v>48</v>
      </c>
      <c r="C6" s="73" t="s">
        <v>73</v>
      </c>
      <c r="D6" s="74"/>
      <c r="E6" s="74"/>
      <c r="F6" s="3"/>
      <c r="G6"/>
      <c r="H6"/>
    </row>
    <row r="7" spans="1:9" ht="15.95" customHeight="1">
      <c r="B7" s="31" t="s">
        <v>49</v>
      </c>
      <c r="C7" s="73" t="s">
        <v>74</v>
      </c>
      <c r="D7" s="74"/>
      <c r="E7" s="74"/>
      <c r="F7" s="32"/>
      <c r="G7"/>
      <c r="H7"/>
    </row>
    <row r="8" spans="1:9" ht="15.95" customHeight="1">
      <c r="B8" s="31" t="s">
        <v>50</v>
      </c>
      <c r="C8" s="73" t="s">
        <v>75</v>
      </c>
      <c r="D8" s="74"/>
      <c r="E8" s="74"/>
      <c r="F8" s="32"/>
      <c r="G8"/>
      <c r="H8"/>
    </row>
    <row r="9" spans="1:9" ht="3.95" customHeight="1" thickBot="1">
      <c r="B9" s="31"/>
      <c r="C9" s="3"/>
      <c r="D9" s="3"/>
      <c r="E9" s="3"/>
      <c r="F9" s="32"/>
      <c r="G9"/>
      <c r="H9"/>
    </row>
    <row r="10" spans="1:9" ht="18" customHeight="1" thickBot="1">
      <c r="B10" s="31" t="s">
        <v>1</v>
      </c>
      <c r="C10" s="72" t="s">
        <v>55</v>
      </c>
      <c r="D10" s="71" t="s">
        <v>0</v>
      </c>
      <c r="F10" s="31" t="s">
        <v>17</v>
      </c>
      <c r="G10" s="130">
        <v>40119</v>
      </c>
      <c r="H10" s="20"/>
    </row>
    <row r="11" spans="1:9" ht="9.9499999999999993" customHeight="1" thickBot="1">
      <c r="F11"/>
      <c r="G11"/>
      <c r="H11"/>
    </row>
    <row r="12" spans="1:9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</row>
    <row r="13" spans="1:9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</row>
    <row r="14" spans="1:9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</row>
    <row r="15" spans="1:9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</row>
    <row r="16" spans="1:9" ht="15.95" customHeight="1">
      <c r="A16" s="13"/>
      <c r="B16" s="29" t="s">
        <v>24</v>
      </c>
      <c r="C16" s="61">
        <v>2.92</v>
      </c>
      <c r="D16" s="62"/>
      <c r="E16" s="20"/>
      <c r="F16" s="7" t="s">
        <v>43</v>
      </c>
      <c r="G16" s="65">
        <v>10</v>
      </c>
      <c r="H16" s="65">
        <v>0</v>
      </c>
      <c r="I16" s="12"/>
    </row>
    <row r="17" spans="1:10" s="8" customFormat="1" ht="15.95" customHeight="1">
      <c r="A17" s="24"/>
      <c r="B17" s="29" t="s">
        <v>25</v>
      </c>
      <c r="C17" s="61">
        <v>2.88</v>
      </c>
      <c r="D17" s="62"/>
      <c r="E17" s="20"/>
      <c r="F17" s="7" t="s">
        <v>44</v>
      </c>
      <c r="G17" s="65">
        <v>9</v>
      </c>
      <c r="H17" s="65">
        <v>7</v>
      </c>
      <c r="I17" s="12"/>
    </row>
    <row r="18" spans="1:10" s="8" customFormat="1" ht="15.95" customHeight="1" thickBot="1">
      <c r="A18" s="24"/>
      <c r="B18" s="29" t="s">
        <v>26</v>
      </c>
      <c r="C18" s="61">
        <v>2.8</v>
      </c>
      <c r="D18" s="62"/>
      <c r="E18" s="20"/>
      <c r="F18" s="7" t="s">
        <v>45</v>
      </c>
      <c r="G18" s="65">
        <v>9</v>
      </c>
      <c r="H18" s="66">
        <v>7</v>
      </c>
      <c r="I18" s="12"/>
    </row>
    <row r="19" spans="1:10" s="8" customFormat="1" ht="15.95" customHeight="1" thickBot="1">
      <c r="A19" s="24"/>
      <c r="B19" s="29" t="s">
        <v>27</v>
      </c>
      <c r="C19" s="61">
        <v>5.52</v>
      </c>
      <c r="D19" s="62"/>
      <c r="E19" s="20"/>
      <c r="F19" s="20"/>
      <c r="G19" s="6" t="s">
        <v>46</v>
      </c>
      <c r="H19" s="58">
        <f>SUM(H16:H18)</f>
        <v>14</v>
      </c>
      <c r="I19" s="12"/>
    </row>
    <row r="20" spans="1:10" s="8" customFormat="1" ht="15.95" customHeight="1">
      <c r="A20" s="24"/>
      <c r="B20" s="29" t="s">
        <v>28</v>
      </c>
      <c r="C20" s="61">
        <v>4.13</v>
      </c>
      <c r="D20" s="62"/>
      <c r="E20" s="20"/>
      <c r="F20" s="20"/>
      <c r="G20" s="20"/>
      <c r="H20" s="41"/>
      <c r="I20" s="12"/>
    </row>
    <row r="21" spans="1:10" s="8" customFormat="1" ht="15.95" customHeight="1">
      <c r="A21" s="24"/>
      <c r="B21" s="29" t="s">
        <v>29</v>
      </c>
      <c r="C21" s="61">
        <v>7.74</v>
      </c>
      <c r="D21" s="62"/>
      <c r="E21" s="20"/>
      <c r="F21" s="20"/>
      <c r="G21" s="7" t="s">
        <v>37</v>
      </c>
      <c r="H21" s="55">
        <f>C23</f>
        <v>31.51</v>
      </c>
      <c r="I21" s="12"/>
    </row>
    <row r="22" spans="1:10" s="8" customFormat="1" ht="15.95" customHeight="1" thickBot="1">
      <c r="A22" s="24"/>
      <c r="B22" s="29" t="s">
        <v>30</v>
      </c>
      <c r="C22" s="63">
        <v>5.52</v>
      </c>
      <c r="D22" s="64"/>
      <c r="E22" s="20"/>
      <c r="G22" s="17" t="s">
        <v>18</v>
      </c>
      <c r="H22" s="55">
        <f>D23*3</f>
        <v>0</v>
      </c>
      <c r="I22" s="12"/>
    </row>
    <row r="23" spans="1:10" s="8" customFormat="1" ht="15.95" customHeight="1" thickBot="1">
      <c r="A23" s="24"/>
      <c r="B23" s="6" t="s">
        <v>35</v>
      </c>
      <c r="C23" s="57">
        <f>SUM(C16:C22)</f>
        <v>31.51</v>
      </c>
      <c r="D23" s="58">
        <f>SUM(D16:D22)</f>
        <v>0</v>
      </c>
      <c r="E23" s="20"/>
      <c r="G23" s="17" t="s">
        <v>19</v>
      </c>
      <c r="H23" s="56">
        <f>H19/2</f>
        <v>7</v>
      </c>
      <c r="I23" s="12"/>
    </row>
    <row r="24" spans="1:10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38.510000000000005</v>
      </c>
      <c r="I24" s="12"/>
    </row>
    <row r="25" spans="1:10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</row>
    <row r="26" spans="1:10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</row>
    <row r="27" spans="1:10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</row>
    <row r="28" spans="1:10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</row>
    <row r="29" spans="1:10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</row>
    <row r="30" spans="1:10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</row>
    <row r="31" spans="1:10" customFormat="1" ht="15.95" customHeight="1">
      <c r="A31" s="13"/>
      <c r="B31" s="29" t="s">
        <v>39</v>
      </c>
      <c r="C31" s="61">
        <v>5.79</v>
      </c>
      <c r="D31" s="62"/>
      <c r="E31" s="20"/>
      <c r="F31" s="7" t="s">
        <v>43</v>
      </c>
      <c r="G31" s="65">
        <v>10</v>
      </c>
      <c r="H31" s="65">
        <v>3</v>
      </c>
      <c r="I31" s="12"/>
    </row>
    <row r="32" spans="1:10" customFormat="1" ht="15.95" customHeight="1">
      <c r="A32" s="24"/>
      <c r="B32" s="29" t="s">
        <v>40</v>
      </c>
      <c r="C32" s="61">
        <v>4.83</v>
      </c>
      <c r="D32" s="62"/>
      <c r="E32" s="20"/>
      <c r="F32" s="7" t="s">
        <v>44</v>
      </c>
      <c r="G32" s="65">
        <v>10</v>
      </c>
      <c r="H32" s="65">
        <v>3</v>
      </c>
      <c r="I32" s="12"/>
    </row>
    <row r="33" spans="1:9" customFormat="1" ht="15.95" customHeight="1" thickBot="1">
      <c r="A33" s="24"/>
      <c r="B33" s="29" t="s">
        <v>41</v>
      </c>
      <c r="C33" s="61">
        <v>9.27</v>
      </c>
      <c r="D33" s="62"/>
      <c r="E33" s="20"/>
      <c r="F33" s="7" t="s">
        <v>45</v>
      </c>
      <c r="G33" s="65">
        <v>10</v>
      </c>
      <c r="H33" s="66">
        <v>5</v>
      </c>
      <c r="I33" s="12"/>
    </row>
    <row r="34" spans="1:9" customFormat="1" ht="15.95" customHeight="1" thickBot="1">
      <c r="A34" s="24"/>
      <c r="B34" s="29" t="s">
        <v>27</v>
      </c>
      <c r="C34" s="61">
        <v>6.28</v>
      </c>
      <c r="D34" s="62"/>
      <c r="E34" s="20"/>
      <c r="F34" s="20"/>
      <c r="G34" s="6" t="s">
        <v>46</v>
      </c>
      <c r="H34" s="58">
        <f>SUM(H31:H33)</f>
        <v>11</v>
      </c>
      <c r="I34" s="12"/>
    </row>
    <row r="35" spans="1:9" customFormat="1" ht="15.95" customHeight="1" thickBot="1">
      <c r="A35" s="24"/>
      <c r="B35" s="6" t="s">
        <v>35</v>
      </c>
      <c r="C35" s="57">
        <f>SUM(C31:C34)</f>
        <v>26.17</v>
      </c>
      <c r="D35" s="58">
        <f>SUM(D31:D34)</f>
        <v>0</v>
      </c>
      <c r="E35" s="20"/>
      <c r="F35" s="20"/>
      <c r="G35" s="20"/>
      <c r="H35" s="20"/>
      <c r="I35" s="12"/>
    </row>
    <row r="36" spans="1:9" customFormat="1" ht="15.95" customHeight="1">
      <c r="A36" s="24"/>
      <c r="E36" s="20"/>
      <c r="F36" s="20"/>
      <c r="G36" s="7" t="s">
        <v>37</v>
      </c>
      <c r="H36" s="55">
        <f>C35</f>
        <v>26.17</v>
      </c>
      <c r="I36" s="12"/>
    </row>
    <row r="37" spans="1:9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</row>
    <row r="38" spans="1:9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5.5</v>
      </c>
      <c r="I38" s="12"/>
    </row>
    <row r="39" spans="1:9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31.67</v>
      </c>
      <c r="I39" s="12"/>
    </row>
    <row r="40" spans="1:9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</row>
    <row r="41" spans="1:9" customFormat="1" ht="9.9499999999999993" customHeight="1" thickTop="1" thickBot="1"/>
    <row r="42" spans="1:9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</row>
    <row r="43" spans="1:9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</row>
    <row r="44" spans="1:9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</row>
    <row r="45" spans="1:9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</row>
    <row r="46" spans="1:9" customFormat="1" ht="15.95" customHeight="1">
      <c r="A46" s="13"/>
      <c r="B46" s="29" t="s">
        <v>12</v>
      </c>
      <c r="C46" s="61">
        <v>21.01</v>
      </c>
      <c r="D46" s="62"/>
      <c r="E46" s="20"/>
      <c r="F46" s="7" t="s">
        <v>43</v>
      </c>
      <c r="G46" s="65">
        <v>8</v>
      </c>
      <c r="H46" s="65">
        <v>25</v>
      </c>
      <c r="I46" s="12"/>
    </row>
    <row r="47" spans="1:9" customFormat="1" ht="15.95" customHeight="1">
      <c r="A47" s="24"/>
      <c r="B47" s="29" t="s">
        <v>13</v>
      </c>
      <c r="C47" s="61">
        <v>16.489999999999998</v>
      </c>
      <c r="D47" s="62"/>
      <c r="E47" s="20"/>
      <c r="F47" s="7" t="s">
        <v>44</v>
      </c>
      <c r="G47" s="65">
        <v>10</v>
      </c>
      <c r="H47" s="65">
        <v>8</v>
      </c>
      <c r="I47" s="12"/>
    </row>
    <row r="48" spans="1:9" customFormat="1" ht="15.95" customHeight="1" thickBot="1">
      <c r="A48" s="24"/>
      <c r="B48" s="29" t="s">
        <v>14</v>
      </c>
      <c r="C48" s="61">
        <v>6.41</v>
      </c>
      <c r="D48" s="62"/>
      <c r="E48" s="20"/>
      <c r="F48" s="7" t="s">
        <v>45</v>
      </c>
      <c r="G48" s="65">
        <v>10</v>
      </c>
      <c r="H48" s="66">
        <v>14</v>
      </c>
      <c r="I48" s="12"/>
    </row>
    <row r="49" spans="1:9" customFormat="1" ht="15.95" customHeight="1" thickBot="1">
      <c r="A49" s="24"/>
      <c r="B49" s="6" t="s">
        <v>35</v>
      </c>
      <c r="C49" s="57">
        <f>SUM(C46:C48)</f>
        <v>43.91</v>
      </c>
      <c r="D49" s="58">
        <f>SUM(D46:D48)</f>
        <v>0</v>
      </c>
      <c r="E49" s="20"/>
      <c r="F49" s="20"/>
      <c r="G49" s="6" t="s">
        <v>46</v>
      </c>
      <c r="H49" s="58">
        <f>SUM(H46:H48)</f>
        <v>47</v>
      </c>
      <c r="I49" s="12"/>
    </row>
    <row r="50" spans="1:9" customFormat="1" ht="15.95" customHeight="1">
      <c r="A50" s="24"/>
      <c r="E50" s="20"/>
      <c r="F50" s="20"/>
      <c r="G50" s="20"/>
      <c r="H50" s="20"/>
      <c r="I50" s="12"/>
    </row>
    <row r="51" spans="1:9" customFormat="1" ht="15.95" customHeight="1" thickBot="1">
      <c r="A51" s="24"/>
      <c r="E51" s="20"/>
      <c r="F51" s="20"/>
      <c r="G51" s="7" t="s">
        <v>37</v>
      </c>
      <c r="H51" s="55">
        <f>C49</f>
        <v>43.91</v>
      </c>
      <c r="I51" s="12"/>
    </row>
    <row r="52" spans="1:9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</row>
    <row r="53" spans="1:9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23.5</v>
      </c>
      <c r="I53" s="12"/>
    </row>
    <row r="54" spans="1:9" customFormat="1" ht="15.95" customHeight="1" thickBot="1">
      <c r="A54" s="24"/>
      <c r="B54" s="38" t="s">
        <v>21</v>
      </c>
      <c r="C54" s="60">
        <f>H24+H39+H54</f>
        <v>137.59</v>
      </c>
      <c r="D54" s="59" t="s">
        <v>78</v>
      </c>
      <c r="E54" s="20"/>
      <c r="F54" s="8"/>
      <c r="G54" s="30" t="s">
        <v>16</v>
      </c>
      <c r="H54" s="57">
        <f>SUM(H51:H53)</f>
        <v>67.41</v>
      </c>
      <c r="I54" s="12"/>
    </row>
    <row r="55" spans="1:9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</row>
    <row r="56" spans="1:9" customFormat="1" ht="13.5" thickTop="1"/>
    <row r="57" spans="1:9" customFormat="1" ht="14.1" customHeight="1"/>
    <row r="58" spans="1:9" customFormat="1" ht="12.75"/>
    <row r="59" spans="1:9" customFormat="1" ht="15.95" customHeight="1"/>
    <row r="60" spans="1:9" customFormat="1" ht="15.95" customHeight="1"/>
    <row r="61" spans="1:9" customFormat="1" ht="15.95" customHeight="1"/>
    <row r="62" spans="1:9" customFormat="1" ht="15.95" customHeight="1"/>
    <row r="63" spans="1:9" customFormat="1" ht="15.95" customHeight="1" thickBot="1"/>
    <row r="64" spans="1:9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219" t="s">
        <v>128</v>
      </c>
      <c r="D66" s="219" t="s">
        <v>127</v>
      </c>
      <c r="E66" s="219" t="s">
        <v>129</v>
      </c>
      <c r="F66" s="219" t="s">
        <v>130</v>
      </c>
      <c r="G66" s="219" t="s">
        <v>127</v>
      </c>
    </row>
    <row r="67" spans="2:7" customFormat="1" ht="28.5" customHeight="1">
      <c r="B67" s="50" t="s">
        <v>60</v>
      </c>
      <c r="C67" s="220" t="s">
        <v>133</v>
      </c>
      <c r="D67" s="220" t="s">
        <v>131</v>
      </c>
      <c r="E67" s="220" t="s">
        <v>132</v>
      </c>
      <c r="F67" s="220" t="s">
        <v>134</v>
      </c>
      <c r="G67" s="221" t="s">
        <v>135</v>
      </c>
    </row>
    <row r="68" spans="2:7" customFormat="1" ht="25.5" customHeight="1">
      <c r="B68" s="50" t="s">
        <v>61</v>
      </c>
      <c r="C68" s="220" t="s">
        <v>138</v>
      </c>
      <c r="D68" s="220" t="s">
        <v>136</v>
      </c>
      <c r="E68" s="220" t="s">
        <v>137</v>
      </c>
      <c r="F68" s="220" t="s">
        <v>139</v>
      </c>
      <c r="G68" s="220" t="s">
        <v>140</v>
      </c>
    </row>
    <row r="69" spans="2:7" customFormat="1" ht="25.5" customHeight="1">
      <c r="B69" s="50" t="s">
        <v>62</v>
      </c>
      <c r="C69" s="220" t="s">
        <v>142</v>
      </c>
      <c r="D69" s="220" t="s">
        <v>143</v>
      </c>
      <c r="E69" s="220" t="s">
        <v>141</v>
      </c>
      <c r="F69" s="220">
        <v>212</v>
      </c>
      <c r="G69" s="220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212" t="s">
        <v>144</v>
      </c>
      <c r="F70" s="53" t="s">
        <v>67</v>
      </c>
      <c r="G70" s="213" t="s">
        <v>145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91"/>
  <sheetViews>
    <sheetView topLeftCell="A8" workbookViewId="0">
      <selection activeCell="K10" sqref="K10:L52"/>
    </sheetView>
  </sheetViews>
  <sheetFormatPr defaultColWidth="10.75" defaultRowHeight="10.5"/>
  <cols>
    <col min="1" max="1" width="2" style="1" customWidth="1"/>
    <col min="2" max="2" width="14.875" style="1" customWidth="1"/>
    <col min="3" max="7" width="9.375" style="1" customWidth="1"/>
    <col min="8" max="8" width="9.125" style="1" customWidth="1"/>
    <col min="9" max="9" width="2.375" style="1" customWidth="1"/>
    <col min="10" max="10" width="4.5" style="1" customWidth="1"/>
    <col min="11" max="11" width="43.875" style="1" customWidth="1"/>
    <col min="12" max="12" width="7.875" style="1" customWidth="1"/>
    <col min="13" max="16384" width="10.75" style="1"/>
  </cols>
  <sheetData>
    <row r="1" spans="1:12" ht="15">
      <c r="B1" s="2" t="s">
        <v>42</v>
      </c>
      <c r="C1" s="2"/>
      <c r="D1" s="2"/>
      <c r="E1" s="2"/>
      <c r="F1" s="2"/>
      <c r="G1" s="2"/>
      <c r="H1" s="2"/>
      <c r="I1" s="2"/>
    </row>
    <row r="2" spans="1:12" ht="15">
      <c r="B2" s="2" t="s">
        <v>52</v>
      </c>
      <c r="C2" s="2"/>
      <c r="D2" s="2"/>
      <c r="E2" s="2"/>
      <c r="F2" s="2"/>
      <c r="G2" s="2"/>
      <c r="H2" s="2"/>
      <c r="I2" s="2"/>
    </row>
    <row r="3" spans="1:12" ht="6" customHeight="1">
      <c r="B3" s="2"/>
      <c r="C3" s="2"/>
      <c r="D3" s="2"/>
      <c r="E3" s="2"/>
      <c r="F3" s="2"/>
      <c r="G3" s="2"/>
      <c r="H3" s="2"/>
      <c r="I3" s="2"/>
    </row>
    <row r="4" spans="1:12" ht="15.95" customHeight="1">
      <c r="B4" s="31" t="s">
        <v>51</v>
      </c>
      <c r="C4" s="73" t="s">
        <v>70</v>
      </c>
      <c r="D4" s="74"/>
      <c r="E4" s="74"/>
      <c r="G4" s="75" t="s">
        <v>3</v>
      </c>
      <c r="H4" s="73" t="s">
        <v>76</v>
      </c>
    </row>
    <row r="5" spans="1:12" ht="15.95" customHeight="1">
      <c r="B5" s="31" t="s">
        <v>47</v>
      </c>
      <c r="C5" s="73" t="s">
        <v>72</v>
      </c>
      <c r="D5" s="74"/>
      <c r="E5" s="74"/>
      <c r="F5" s="3"/>
      <c r="G5"/>
      <c r="H5"/>
    </row>
    <row r="6" spans="1:12" ht="15.95" customHeight="1">
      <c r="B6" s="31" t="s">
        <v>48</v>
      </c>
      <c r="C6" s="73" t="s">
        <v>73</v>
      </c>
      <c r="D6" s="74"/>
      <c r="E6" s="74"/>
      <c r="F6" s="3"/>
      <c r="G6"/>
      <c r="H6"/>
    </row>
    <row r="7" spans="1:12" ht="15.95" customHeight="1">
      <c r="B7" s="31" t="s">
        <v>49</v>
      </c>
      <c r="C7" s="73" t="s">
        <v>74</v>
      </c>
      <c r="D7" s="74"/>
      <c r="E7" s="74"/>
      <c r="F7" s="32"/>
      <c r="G7"/>
      <c r="H7"/>
    </row>
    <row r="8" spans="1:12" ht="15.95" customHeight="1">
      <c r="B8" s="31" t="s">
        <v>50</v>
      </c>
      <c r="C8" s="73" t="s">
        <v>75</v>
      </c>
      <c r="D8" s="74"/>
      <c r="E8" s="74"/>
      <c r="F8" s="32"/>
      <c r="G8"/>
      <c r="H8"/>
    </row>
    <row r="9" spans="1:12" ht="3.95" customHeight="1" thickBot="1">
      <c r="B9" s="31"/>
      <c r="C9" s="3"/>
      <c r="D9" s="3"/>
      <c r="E9" s="3"/>
      <c r="F9" s="32"/>
      <c r="G9"/>
      <c r="H9"/>
    </row>
    <row r="10" spans="1:12" ht="18" customHeight="1" thickBot="1">
      <c r="B10" s="31" t="s">
        <v>1</v>
      </c>
      <c r="C10" s="72" t="s">
        <v>77</v>
      </c>
      <c r="D10" s="71" t="s">
        <v>0</v>
      </c>
      <c r="F10" s="31" t="s">
        <v>17</v>
      </c>
      <c r="G10" s="130">
        <v>40119</v>
      </c>
      <c r="H10" s="20"/>
      <c r="K10" s="222"/>
      <c r="L10" s="222" t="s">
        <v>159</v>
      </c>
    </row>
    <row r="11" spans="1:12" ht="9.9499999999999993" customHeight="1" thickBot="1">
      <c r="F11"/>
      <c r="G11"/>
      <c r="H11"/>
      <c r="K11" s="222"/>
      <c r="L11" s="222"/>
    </row>
    <row r="12" spans="1:12" ht="3.95" customHeight="1" thickTop="1">
      <c r="A12" s="22"/>
      <c r="B12" s="10"/>
      <c r="C12" s="10"/>
      <c r="D12" s="10"/>
      <c r="E12" s="10"/>
      <c r="F12" s="10"/>
      <c r="G12" s="10"/>
      <c r="H12" s="10"/>
      <c r="I12" s="11"/>
      <c r="K12" s="222"/>
      <c r="L12" s="222"/>
    </row>
    <row r="13" spans="1:12" ht="12" customHeight="1">
      <c r="A13" s="13"/>
      <c r="B13" s="18" t="s">
        <v>53</v>
      </c>
      <c r="C13" s="3"/>
      <c r="D13" s="3"/>
      <c r="E13" s="3"/>
      <c r="F13" s="19"/>
      <c r="G13" s="3"/>
      <c r="H13" s="3"/>
      <c r="I13" s="12"/>
      <c r="K13" s="222"/>
      <c r="L13" s="222"/>
    </row>
    <row r="14" spans="1:12" s="5" customFormat="1" ht="3.95" customHeight="1">
      <c r="A14" s="23"/>
      <c r="B14" s="16"/>
      <c r="C14" s="14"/>
      <c r="D14" s="14"/>
      <c r="E14" s="14"/>
      <c r="F14" s="14"/>
      <c r="G14" s="14"/>
      <c r="H14" s="14"/>
      <c r="I14" s="15"/>
      <c r="K14" s="223"/>
      <c r="L14" s="223"/>
    </row>
    <row r="15" spans="1:12" s="45" customFormat="1" ht="15.95" customHeight="1">
      <c r="A15" s="39"/>
      <c r="B15" s="40"/>
      <c r="C15" s="41" t="s">
        <v>31</v>
      </c>
      <c r="D15" s="41" t="s">
        <v>32</v>
      </c>
      <c r="E15" s="42"/>
      <c r="F15" s="4"/>
      <c r="G15" s="4" t="s">
        <v>34</v>
      </c>
      <c r="H15" s="4" t="s">
        <v>33</v>
      </c>
      <c r="I15" s="43"/>
      <c r="K15" s="224"/>
      <c r="L15" s="224"/>
    </row>
    <row r="16" spans="1:12" ht="15.95" customHeight="1">
      <c r="A16" s="13"/>
      <c r="B16" s="29" t="s">
        <v>24</v>
      </c>
      <c r="C16" s="61">
        <v>3.28</v>
      </c>
      <c r="D16" s="62"/>
      <c r="E16" s="20"/>
      <c r="F16" s="7" t="s">
        <v>43</v>
      </c>
      <c r="G16" s="65">
        <v>10</v>
      </c>
      <c r="H16" s="65">
        <v>5</v>
      </c>
      <c r="I16" s="12"/>
      <c r="K16" s="222" t="s">
        <v>146</v>
      </c>
      <c r="L16" s="225">
        <v>2.85</v>
      </c>
    </row>
    <row r="17" spans="1:12" s="8" customFormat="1" ht="15.95" customHeight="1">
      <c r="A17" s="24"/>
      <c r="B17" s="29" t="s">
        <v>25</v>
      </c>
      <c r="C17" s="61">
        <v>3.38</v>
      </c>
      <c r="D17" s="62"/>
      <c r="E17" s="20"/>
      <c r="F17" s="7" t="s">
        <v>44</v>
      </c>
      <c r="G17" s="65">
        <v>10</v>
      </c>
      <c r="H17" s="65">
        <v>1</v>
      </c>
      <c r="I17" s="12"/>
      <c r="K17" s="222" t="s">
        <v>147</v>
      </c>
      <c r="L17" s="225">
        <v>2.85</v>
      </c>
    </row>
    <row r="18" spans="1:12" s="8" customFormat="1" ht="15.95" customHeight="1" thickBot="1">
      <c r="A18" s="24"/>
      <c r="B18" s="29" t="s">
        <v>26</v>
      </c>
      <c r="C18" s="61">
        <v>3.22</v>
      </c>
      <c r="D18" s="62"/>
      <c r="E18" s="20"/>
      <c r="F18" s="7" t="s">
        <v>45</v>
      </c>
      <c r="G18" s="65">
        <v>9</v>
      </c>
      <c r="H18" s="66">
        <v>8</v>
      </c>
      <c r="I18" s="12"/>
      <c r="K18" s="222" t="s">
        <v>148</v>
      </c>
      <c r="L18" s="225">
        <v>2.85</v>
      </c>
    </row>
    <row r="19" spans="1:12" s="8" customFormat="1" ht="15.95" customHeight="1" thickBot="1">
      <c r="A19" s="24"/>
      <c r="B19" s="29" t="s">
        <v>27</v>
      </c>
      <c r="C19" s="61">
        <v>6.33</v>
      </c>
      <c r="D19" s="62"/>
      <c r="E19" s="20"/>
      <c r="F19" s="20"/>
      <c r="G19" s="6" t="s">
        <v>46</v>
      </c>
      <c r="H19" s="58">
        <f>SUM(H16:H18)</f>
        <v>14</v>
      </c>
      <c r="I19" s="12"/>
      <c r="K19" s="222" t="s">
        <v>149</v>
      </c>
      <c r="L19" s="225">
        <v>7.5</v>
      </c>
    </row>
    <row r="20" spans="1:12" s="8" customFormat="1" ht="15.95" customHeight="1">
      <c r="A20" s="24"/>
      <c r="B20" s="29" t="s">
        <v>28</v>
      </c>
      <c r="C20" s="61">
        <v>3.33</v>
      </c>
      <c r="D20" s="62"/>
      <c r="E20" s="20"/>
      <c r="F20" s="20"/>
      <c r="G20" s="20"/>
      <c r="H20" s="41"/>
      <c r="I20" s="12"/>
      <c r="K20" s="226" t="s">
        <v>151</v>
      </c>
      <c r="L20" s="225">
        <v>3.5</v>
      </c>
    </row>
    <row r="21" spans="1:12" s="8" customFormat="1" ht="15.95" customHeight="1">
      <c r="A21" s="24"/>
      <c r="B21" s="29" t="s">
        <v>29</v>
      </c>
      <c r="C21" s="61">
        <v>9.7899999999999991</v>
      </c>
      <c r="D21" s="62"/>
      <c r="E21" s="20"/>
      <c r="F21" s="20"/>
      <c r="G21" s="7" t="s">
        <v>37</v>
      </c>
      <c r="H21" s="55">
        <f>C23</f>
        <v>35.739999999999995</v>
      </c>
      <c r="I21" s="12"/>
      <c r="K21" s="226" t="s">
        <v>150</v>
      </c>
      <c r="L21" s="225">
        <v>6.9</v>
      </c>
    </row>
    <row r="22" spans="1:12" s="8" customFormat="1" ht="15.95" customHeight="1" thickBot="1">
      <c r="A22" s="24"/>
      <c r="B22" s="29" t="s">
        <v>30</v>
      </c>
      <c r="C22" s="63">
        <v>6.41</v>
      </c>
      <c r="D22" s="64"/>
      <c r="E22" s="20"/>
      <c r="G22" s="17" t="s">
        <v>18</v>
      </c>
      <c r="H22" s="55">
        <f>D23*3</f>
        <v>0</v>
      </c>
      <c r="I22" s="12"/>
      <c r="K22" s="226" t="s">
        <v>155</v>
      </c>
      <c r="L22" s="225">
        <v>5.25</v>
      </c>
    </row>
    <row r="23" spans="1:12" s="8" customFormat="1" ht="15.95" customHeight="1" thickBot="1">
      <c r="A23" s="24"/>
      <c r="B23" s="6" t="s">
        <v>35</v>
      </c>
      <c r="C23" s="57">
        <f>SUM(C16:C22)</f>
        <v>35.739999999999995</v>
      </c>
      <c r="D23" s="58">
        <f>SUM(D16:D22)</f>
        <v>0</v>
      </c>
      <c r="E23" s="20"/>
      <c r="G23" s="17" t="s">
        <v>19</v>
      </c>
      <c r="H23" s="56">
        <f>H19/2</f>
        <v>7</v>
      </c>
      <c r="I23" s="12"/>
      <c r="K23" s="227" t="s">
        <v>161</v>
      </c>
      <c r="L23" s="225">
        <f>SUM(L16:L22)</f>
        <v>31.700000000000003</v>
      </c>
    </row>
    <row r="24" spans="1:12" s="8" customFormat="1" ht="15.95" customHeight="1" thickBot="1">
      <c r="A24" s="24"/>
      <c r="C24" s="20"/>
      <c r="D24" s="20"/>
      <c r="E24" s="20"/>
      <c r="G24" s="30" t="s">
        <v>36</v>
      </c>
      <c r="H24" s="57">
        <f>SUM(H21:H23)</f>
        <v>42.739999999999995</v>
      </c>
      <c r="I24" s="12"/>
      <c r="K24" s="227" t="s">
        <v>160</v>
      </c>
      <c r="L24" s="225">
        <v>10</v>
      </c>
    </row>
    <row r="25" spans="1:12" ht="8.1" customHeight="1" thickBot="1">
      <c r="A25" s="25"/>
      <c r="B25" s="26"/>
      <c r="C25" s="26"/>
      <c r="D25" s="26"/>
      <c r="E25" s="26"/>
      <c r="F25" s="26"/>
      <c r="G25" s="27"/>
      <c r="H25" s="27"/>
      <c r="I25" s="28"/>
      <c r="K25" s="222"/>
      <c r="L25" s="228"/>
    </row>
    <row r="26" spans="1:12" s="9" customFormat="1" ht="9.9499999999999993" customHeight="1" thickTop="1" thickBot="1">
      <c r="B26" s="21"/>
      <c r="C26" s="21"/>
      <c r="D26" s="21"/>
      <c r="E26" s="21"/>
      <c r="F26" s="21"/>
      <c r="G26" s="21"/>
      <c r="H26" s="21"/>
      <c r="I26" s="21"/>
      <c r="K26" s="229"/>
      <c r="L26" s="230"/>
    </row>
    <row r="27" spans="1:12" ht="3.95" customHeight="1" thickTop="1">
      <c r="A27" s="22"/>
      <c r="B27" s="10"/>
      <c r="C27" s="10"/>
      <c r="D27" s="10"/>
      <c r="E27" s="10"/>
      <c r="F27" s="10"/>
      <c r="G27" s="10"/>
      <c r="H27" s="10"/>
      <c r="I27" s="11"/>
      <c r="J27"/>
      <c r="K27" s="222"/>
      <c r="L27" s="228"/>
    </row>
    <row r="28" spans="1:12" customFormat="1" ht="12" customHeight="1">
      <c r="A28" s="13"/>
      <c r="B28" s="18" t="s">
        <v>38</v>
      </c>
      <c r="C28" s="3"/>
      <c r="D28" s="3"/>
      <c r="E28" s="3"/>
      <c r="F28" s="19"/>
      <c r="G28" s="3"/>
      <c r="H28" s="3"/>
      <c r="I28" s="12"/>
      <c r="K28" s="226"/>
      <c r="L28" s="225"/>
    </row>
    <row r="29" spans="1:12" customFormat="1" ht="3.95" customHeight="1">
      <c r="A29" s="23"/>
      <c r="B29" s="16"/>
      <c r="C29" s="14"/>
      <c r="D29" s="14"/>
      <c r="E29" s="14"/>
      <c r="F29" s="14"/>
      <c r="G29" s="14"/>
      <c r="H29" s="14"/>
      <c r="I29" s="15"/>
      <c r="K29" s="226"/>
      <c r="L29" s="225"/>
    </row>
    <row r="30" spans="1:12" s="44" customFormat="1" ht="15.95" customHeight="1">
      <c r="A30" s="39"/>
      <c r="B30" s="40"/>
      <c r="C30" s="41" t="s">
        <v>31</v>
      </c>
      <c r="D30" s="41" t="s">
        <v>32</v>
      </c>
      <c r="E30" s="42"/>
      <c r="F30" s="4"/>
      <c r="G30" s="4" t="s">
        <v>34</v>
      </c>
      <c r="H30" s="4" t="s">
        <v>33</v>
      </c>
      <c r="I30" s="43"/>
      <c r="K30" s="231"/>
      <c r="L30" s="232"/>
    </row>
    <row r="31" spans="1:12" customFormat="1" ht="15.95" customHeight="1">
      <c r="A31" s="13"/>
      <c r="B31" s="29" t="s">
        <v>39</v>
      </c>
      <c r="C31" s="61">
        <v>5.1100000000000003</v>
      </c>
      <c r="D31" s="62"/>
      <c r="E31" s="20"/>
      <c r="F31" s="7" t="s">
        <v>43</v>
      </c>
      <c r="G31" s="65">
        <v>9</v>
      </c>
      <c r="H31" s="65">
        <v>13</v>
      </c>
      <c r="I31" s="12"/>
      <c r="K31" s="226" t="s">
        <v>152</v>
      </c>
      <c r="L31" s="225">
        <v>5</v>
      </c>
    </row>
    <row r="32" spans="1:12" customFormat="1" ht="15.95" customHeight="1">
      <c r="A32" s="24"/>
      <c r="B32" s="29" t="s">
        <v>40</v>
      </c>
      <c r="C32" s="61">
        <v>4.2</v>
      </c>
      <c r="D32" s="62"/>
      <c r="E32" s="20"/>
      <c r="F32" s="7" t="s">
        <v>44</v>
      </c>
      <c r="G32" s="65">
        <v>10</v>
      </c>
      <c r="H32" s="65">
        <v>7</v>
      </c>
      <c r="I32" s="12"/>
      <c r="K32" s="226" t="s">
        <v>153</v>
      </c>
      <c r="L32" s="225">
        <v>4</v>
      </c>
    </row>
    <row r="33" spans="1:12" customFormat="1" ht="15.95" customHeight="1" thickBot="1">
      <c r="A33" s="24"/>
      <c r="B33" s="29" t="s">
        <v>41</v>
      </c>
      <c r="C33" s="61">
        <v>14.56</v>
      </c>
      <c r="D33" s="62"/>
      <c r="E33" s="20"/>
      <c r="F33" s="7" t="s">
        <v>45</v>
      </c>
      <c r="G33" s="65">
        <v>9</v>
      </c>
      <c r="H33" s="66">
        <v>12</v>
      </c>
      <c r="I33" s="12"/>
      <c r="K33" s="226" t="s">
        <v>154</v>
      </c>
      <c r="L33" s="225">
        <v>10</v>
      </c>
    </row>
    <row r="34" spans="1:12" customFormat="1" ht="15.95" customHeight="1" thickBot="1">
      <c r="A34" s="24"/>
      <c r="B34" s="29" t="s">
        <v>27</v>
      </c>
      <c r="C34" s="61">
        <v>8.1199999999999992</v>
      </c>
      <c r="D34" s="62"/>
      <c r="E34" s="20"/>
      <c r="F34" s="20"/>
      <c r="G34" s="6" t="s">
        <v>46</v>
      </c>
      <c r="H34" s="58">
        <f>SUM(H31:H33)</f>
        <v>32</v>
      </c>
      <c r="I34" s="12"/>
      <c r="K34" s="226" t="s">
        <v>155</v>
      </c>
      <c r="L34" s="225">
        <v>6.25</v>
      </c>
    </row>
    <row r="35" spans="1:12" customFormat="1" ht="15.95" customHeight="1" thickBot="1">
      <c r="A35" s="24"/>
      <c r="B35" s="6" t="s">
        <v>35</v>
      </c>
      <c r="C35" s="57">
        <f>SUM(C31:C34)</f>
        <v>31.990000000000002</v>
      </c>
      <c r="D35" s="58">
        <f>SUM(D31:D34)</f>
        <v>0</v>
      </c>
      <c r="E35" s="20"/>
      <c r="F35" s="20"/>
      <c r="G35" s="20"/>
      <c r="H35" s="20"/>
      <c r="I35" s="12"/>
      <c r="K35" s="227" t="s">
        <v>161</v>
      </c>
      <c r="L35" s="225">
        <f>SUM(L31:L34)</f>
        <v>25.25</v>
      </c>
    </row>
    <row r="36" spans="1:12" customFormat="1" ht="15.95" customHeight="1">
      <c r="A36" s="24"/>
      <c r="E36" s="20"/>
      <c r="F36" s="20"/>
      <c r="G36" s="7" t="s">
        <v>37</v>
      </c>
      <c r="H36" s="55">
        <f>C35</f>
        <v>31.990000000000002</v>
      </c>
      <c r="I36" s="12"/>
      <c r="K36" s="227" t="s">
        <v>160</v>
      </c>
      <c r="L36" s="225">
        <v>10</v>
      </c>
    </row>
    <row r="37" spans="1:12" customFormat="1" ht="15.95" customHeight="1">
      <c r="A37" s="24"/>
      <c r="E37" s="20"/>
      <c r="F37" s="8"/>
      <c r="G37" s="17" t="s">
        <v>18</v>
      </c>
      <c r="H37" s="55">
        <f>D35*3</f>
        <v>0</v>
      </c>
      <c r="I37" s="12"/>
      <c r="K37" s="226"/>
      <c r="L37" s="225"/>
    </row>
    <row r="38" spans="1:12" customFormat="1" ht="15.95" customHeight="1" thickBot="1">
      <c r="A38" s="24"/>
      <c r="B38" s="1"/>
      <c r="C38" s="1"/>
      <c r="D38" s="1"/>
      <c r="E38" s="20"/>
      <c r="F38" s="8"/>
      <c r="G38" s="17" t="s">
        <v>19</v>
      </c>
      <c r="H38" s="56">
        <f>H34/2</f>
        <v>16</v>
      </c>
      <c r="I38" s="12"/>
      <c r="K38" s="226"/>
      <c r="L38" s="225"/>
    </row>
    <row r="39" spans="1:12" customFormat="1" ht="15.95" customHeight="1" thickBot="1">
      <c r="A39" s="24"/>
      <c r="B39" s="8"/>
      <c r="C39" s="20"/>
      <c r="D39" s="20"/>
      <c r="E39" s="20"/>
      <c r="F39" s="8"/>
      <c r="G39" s="30" t="s">
        <v>15</v>
      </c>
      <c r="H39" s="57">
        <f>SUM(H36:H38)</f>
        <v>47.99</v>
      </c>
      <c r="I39" s="12"/>
      <c r="K39" s="226"/>
      <c r="L39" s="225"/>
    </row>
    <row r="40" spans="1:12" customFormat="1" ht="6" customHeight="1" thickBot="1">
      <c r="A40" s="25"/>
      <c r="B40" s="26"/>
      <c r="C40" s="26"/>
      <c r="D40" s="26"/>
      <c r="E40" s="26"/>
      <c r="F40" s="26"/>
      <c r="G40" s="27"/>
      <c r="H40" s="27"/>
      <c r="I40" s="28"/>
      <c r="K40" s="226"/>
      <c r="L40" s="225"/>
    </row>
    <row r="41" spans="1:12" customFormat="1" ht="9.9499999999999993" customHeight="1" thickTop="1" thickBot="1">
      <c r="K41" s="226"/>
      <c r="L41" s="225"/>
    </row>
    <row r="42" spans="1:12" customFormat="1" ht="3.95" customHeight="1" thickTop="1">
      <c r="A42" s="22"/>
      <c r="B42" s="10"/>
      <c r="C42" s="10"/>
      <c r="D42" s="10"/>
      <c r="E42" s="10"/>
      <c r="F42" s="10"/>
      <c r="G42" s="10"/>
      <c r="H42" s="10"/>
      <c r="I42" s="11"/>
      <c r="K42" s="226"/>
      <c r="L42" s="225"/>
    </row>
    <row r="43" spans="1:12" customFormat="1" ht="12" customHeight="1">
      <c r="A43" s="13"/>
      <c r="B43" s="18" t="s">
        <v>11</v>
      </c>
      <c r="C43" s="3"/>
      <c r="D43" s="3"/>
      <c r="E43" s="3"/>
      <c r="F43" s="19"/>
      <c r="G43" s="3"/>
      <c r="H43" s="3"/>
      <c r="I43" s="12"/>
      <c r="K43" s="226"/>
      <c r="L43" s="225"/>
    </row>
    <row r="44" spans="1:12" customFormat="1" ht="3.95" customHeight="1">
      <c r="A44" s="23"/>
      <c r="B44" s="16"/>
      <c r="C44" s="14"/>
      <c r="D44" s="14"/>
      <c r="E44" s="14"/>
      <c r="F44" s="14"/>
      <c r="G44" s="14"/>
      <c r="H44" s="14"/>
      <c r="I44" s="15"/>
      <c r="K44" s="226"/>
      <c r="L44" s="225"/>
    </row>
    <row r="45" spans="1:12" s="44" customFormat="1" ht="15.95" customHeight="1">
      <c r="A45" s="39"/>
      <c r="B45" s="40"/>
      <c r="C45" s="41" t="s">
        <v>31</v>
      </c>
      <c r="D45" s="41" t="s">
        <v>32</v>
      </c>
      <c r="E45" s="42"/>
      <c r="F45" s="4"/>
      <c r="G45" s="4" t="s">
        <v>34</v>
      </c>
      <c r="H45" s="4" t="s">
        <v>33</v>
      </c>
      <c r="I45" s="43"/>
      <c r="K45" s="231"/>
      <c r="L45" s="232"/>
    </row>
    <row r="46" spans="1:12" customFormat="1" ht="15.95" customHeight="1">
      <c r="A46" s="13"/>
      <c r="B46" s="29" t="s">
        <v>12</v>
      </c>
      <c r="C46" s="61">
        <v>18.489999999999998</v>
      </c>
      <c r="D46" s="62"/>
      <c r="E46" s="20"/>
      <c r="F46" s="7" t="s">
        <v>43</v>
      </c>
      <c r="G46" s="65">
        <v>9</v>
      </c>
      <c r="H46" s="65">
        <v>14</v>
      </c>
      <c r="I46" s="12"/>
      <c r="K46" s="226" t="s">
        <v>157</v>
      </c>
      <c r="L46" s="225">
        <v>17</v>
      </c>
    </row>
    <row r="47" spans="1:12" customFormat="1" ht="15.95" customHeight="1">
      <c r="A47" s="24"/>
      <c r="B47" s="29" t="s">
        <v>13</v>
      </c>
      <c r="C47" s="61">
        <v>20.41</v>
      </c>
      <c r="D47" s="62"/>
      <c r="E47" s="20"/>
      <c r="F47" s="7" t="s">
        <v>44</v>
      </c>
      <c r="G47" s="65">
        <v>10</v>
      </c>
      <c r="H47" s="65">
        <v>22</v>
      </c>
      <c r="I47" s="12"/>
      <c r="K47" s="226" t="s">
        <v>158</v>
      </c>
      <c r="L47" s="225">
        <v>19</v>
      </c>
    </row>
    <row r="48" spans="1:12" customFormat="1" ht="15.95" customHeight="1" thickBot="1">
      <c r="A48" s="24"/>
      <c r="B48" s="29" t="s">
        <v>14</v>
      </c>
      <c r="C48" s="61">
        <v>7.56</v>
      </c>
      <c r="D48" s="62"/>
      <c r="E48" s="20"/>
      <c r="F48" s="7" t="s">
        <v>45</v>
      </c>
      <c r="G48" s="65">
        <v>8</v>
      </c>
      <c r="H48" s="66">
        <v>26</v>
      </c>
      <c r="I48" s="12"/>
      <c r="K48" s="226" t="s">
        <v>156</v>
      </c>
      <c r="L48" s="225">
        <v>6.75</v>
      </c>
    </row>
    <row r="49" spans="1:12" customFormat="1" ht="15.95" customHeight="1" thickBot="1">
      <c r="A49" s="24"/>
      <c r="B49" s="6" t="s">
        <v>35</v>
      </c>
      <c r="C49" s="57">
        <f>SUM(C46:C48)</f>
        <v>46.46</v>
      </c>
      <c r="D49" s="58">
        <f>SUM(D46:D48)</f>
        <v>0</v>
      </c>
      <c r="E49" s="20"/>
      <c r="F49" s="20"/>
      <c r="G49" s="6" t="s">
        <v>46</v>
      </c>
      <c r="H49" s="58">
        <f>SUM(H46:H48)</f>
        <v>62</v>
      </c>
      <c r="I49" s="12"/>
      <c r="K49" s="227" t="s">
        <v>161</v>
      </c>
      <c r="L49" s="225">
        <f>SUM(L46:L48)</f>
        <v>42.75</v>
      </c>
    </row>
    <row r="50" spans="1:12" customFormat="1" ht="15.95" customHeight="1">
      <c r="A50" s="24"/>
      <c r="E50" s="20"/>
      <c r="F50" s="20"/>
      <c r="G50" s="20"/>
      <c r="H50" s="20"/>
      <c r="I50" s="12"/>
      <c r="K50" s="227" t="s">
        <v>160</v>
      </c>
      <c r="L50" s="225">
        <v>20</v>
      </c>
    </row>
    <row r="51" spans="1:12" customFormat="1" ht="15.95" customHeight="1" thickBot="1">
      <c r="A51" s="24"/>
      <c r="E51" s="20"/>
      <c r="F51" s="20"/>
      <c r="G51" s="7" t="s">
        <v>37</v>
      </c>
      <c r="H51" s="55">
        <f>C49</f>
        <v>46.46</v>
      </c>
      <c r="I51" s="12"/>
      <c r="K51" s="226"/>
      <c r="L51" s="226"/>
    </row>
    <row r="52" spans="1:12" customFormat="1" ht="15.95" customHeight="1" thickTop="1">
      <c r="A52" s="33"/>
      <c r="B52" s="10"/>
      <c r="C52" s="37" t="s">
        <v>22</v>
      </c>
      <c r="D52" s="35" t="s">
        <v>20</v>
      </c>
      <c r="E52" s="20"/>
      <c r="F52" s="8"/>
      <c r="G52" s="17" t="s">
        <v>18</v>
      </c>
      <c r="H52" s="55">
        <f>D49*3</f>
        <v>0</v>
      </c>
      <c r="I52" s="12"/>
      <c r="K52" s="226"/>
      <c r="L52" s="225">
        <v>119.7</v>
      </c>
    </row>
    <row r="53" spans="1:12" customFormat="1" ht="15.95" customHeight="1" thickBot="1">
      <c r="A53" s="24"/>
      <c r="B53" s="38" t="s">
        <v>22</v>
      </c>
      <c r="C53" s="36" t="s">
        <v>23</v>
      </c>
      <c r="D53" s="34" t="s">
        <v>2</v>
      </c>
      <c r="E53" s="20"/>
      <c r="F53" s="8"/>
      <c r="G53" s="17" t="s">
        <v>19</v>
      </c>
      <c r="H53" s="56">
        <f>H49/2</f>
        <v>31</v>
      </c>
      <c r="I53" s="12"/>
    </row>
    <row r="54" spans="1:12" customFormat="1" ht="15.95" customHeight="1" thickBot="1">
      <c r="A54" s="24"/>
      <c r="B54" s="38" t="s">
        <v>21</v>
      </c>
      <c r="C54" s="60">
        <f>H24+H39+H54</f>
        <v>168.19</v>
      </c>
      <c r="D54" s="59" t="s">
        <v>71</v>
      </c>
      <c r="E54" s="20"/>
      <c r="F54" s="8"/>
      <c r="G54" s="30" t="s">
        <v>16</v>
      </c>
      <c r="H54" s="57">
        <f>SUM(H51:H53)</f>
        <v>77.460000000000008</v>
      </c>
      <c r="I54" s="12"/>
    </row>
    <row r="55" spans="1:12" customFormat="1" ht="8.1" customHeight="1" thickBot="1">
      <c r="A55" s="25"/>
      <c r="B55" s="26"/>
      <c r="C55" s="26"/>
      <c r="D55" s="28"/>
      <c r="E55" s="26"/>
      <c r="F55" s="26"/>
      <c r="G55" s="27"/>
      <c r="H55" s="27"/>
      <c r="I55" s="28"/>
    </row>
    <row r="56" spans="1:12" customFormat="1" ht="13.5" thickTop="1"/>
    <row r="57" spans="1:12" customFormat="1" ht="14.1" customHeight="1"/>
    <row r="58" spans="1:12" customFormat="1" ht="12.75"/>
    <row r="59" spans="1:12" customFormat="1" ht="15.95" customHeight="1"/>
    <row r="60" spans="1:12" customFormat="1" ht="15.95" customHeight="1"/>
    <row r="61" spans="1:12" customFormat="1" ht="15.95" customHeight="1"/>
    <row r="62" spans="1:12" customFormat="1" ht="15.95" customHeight="1"/>
    <row r="63" spans="1:12" customFormat="1" ht="15.95" customHeight="1" thickBot="1"/>
    <row r="64" spans="1:12" customFormat="1" ht="15.95" customHeight="1" thickTop="1">
      <c r="B64" s="240" t="s">
        <v>54</v>
      </c>
      <c r="C64" s="241"/>
      <c r="D64" s="241"/>
      <c r="E64" s="241"/>
      <c r="F64" s="241"/>
      <c r="G64" s="242"/>
    </row>
    <row r="65" spans="2:7" customFormat="1" ht="15.95" customHeight="1">
      <c r="B65" s="24"/>
      <c r="C65" s="46" t="s">
        <v>55</v>
      </c>
      <c r="D65" s="47" t="s">
        <v>56</v>
      </c>
      <c r="E65" s="47" t="s">
        <v>57</v>
      </c>
      <c r="F65" s="46" t="s">
        <v>10</v>
      </c>
      <c r="G65" s="49" t="s">
        <v>58</v>
      </c>
    </row>
    <row r="66" spans="2:7" customFormat="1" ht="15.95" customHeight="1">
      <c r="B66" s="50" t="s">
        <v>59</v>
      </c>
      <c r="C66" s="219" t="s">
        <v>128</v>
      </c>
      <c r="D66" s="219" t="s">
        <v>127</v>
      </c>
      <c r="E66" s="219" t="s">
        <v>129</v>
      </c>
      <c r="F66" s="219" t="s">
        <v>130</v>
      </c>
      <c r="G66" s="219" t="s">
        <v>127</v>
      </c>
    </row>
    <row r="67" spans="2:7" customFormat="1" ht="28.5" customHeight="1">
      <c r="B67" s="50" t="s">
        <v>60</v>
      </c>
      <c r="C67" s="220" t="s">
        <v>133</v>
      </c>
      <c r="D67" s="220" t="s">
        <v>131</v>
      </c>
      <c r="E67" s="220" t="s">
        <v>132</v>
      </c>
      <c r="F67" s="220" t="s">
        <v>134</v>
      </c>
      <c r="G67" s="221" t="s">
        <v>135</v>
      </c>
    </row>
    <row r="68" spans="2:7" customFormat="1" ht="25.5" customHeight="1">
      <c r="B68" s="50" t="s">
        <v>61</v>
      </c>
      <c r="C68" s="220" t="s">
        <v>138</v>
      </c>
      <c r="D68" s="220" t="s">
        <v>136</v>
      </c>
      <c r="E68" s="220" t="s">
        <v>137</v>
      </c>
      <c r="F68" s="220" t="s">
        <v>139</v>
      </c>
      <c r="G68" s="220" t="s">
        <v>140</v>
      </c>
    </row>
    <row r="69" spans="2:7" customFormat="1" ht="25.5" customHeight="1">
      <c r="B69" s="50" t="s">
        <v>62</v>
      </c>
      <c r="C69" s="220" t="s">
        <v>142</v>
      </c>
      <c r="D69" s="220" t="s">
        <v>143</v>
      </c>
      <c r="E69" s="220" t="s">
        <v>141</v>
      </c>
      <c r="F69" s="220">
        <v>212</v>
      </c>
      <c r="G69" s="220">
        <v>217.5</v>
      </c>
    </row>
    <row r="70" spans="2:7" customFormat="1" ht="15.95" customHeight="1" thickBot="1">
      <c r="B70" s="52" t="s">
        <v>63</v>
      </c>
      <c r="C70" s="53" t="s">
        <v>64</v>
      </c>
      <c r="D70" s="53" t="s">
        <v>65</v>
      </c>
      <c r="E70" s="212" t="s">
        <v>144</v>
      </c>
      <c r="F70" s="53" t="s">
        <v>67</v>
      </c>
      <c r="G70" s="213" t="s">
        <v>145</v>
      </c>
    </row>
    <row r="71" spans="2:7" customFormat="1" ht="15.95" customHeight="1" thickTop="1"/>
    <row r="72" spans="2:7" customFormat="1" ht="15.95" customHeight="1"/>
    <row r="73" spans="2:7" customFormat="1" ht="15.95" customHeight="1">
      <c r="B73" s="1"/>
      <c r="C73" s="17" t="s">
        <v>4</v>
      </c>
      <c r="D73" s="77">
        <v>0</v>
      </c>
      <c r="E73" s="67" t="s">
        <v>5</v>
      </c>
      <c r="F73" s="67"/>
    </row>
    <row r="74" spans="2:7" customFormat="1" ht="15.95" customHeight="1">
      <c r="C74" s="68" t="s">
        <v>6</v>
      </c>
      <c r="D74" s="69" t="e">
        <v>#N/A</v>
      </c>
      <c r="E74" s="67"/>
      <c r="F74" s="67"/>
    </row>
    <row r="75" spans="2:7" customFormat="1" ht="15.95" customHeight="1">
      <c r="C75" s="68" t="s">
        <v>7</v>
      </c>
      <c r="D75" s="69" t="e">
        <v>#N/A</v>
      </c>
      <c r="E75" s="67"/>
      <c r="F75" s="67"/>
    </row>
    <row r="76" spans="2:7" customFormat="1" ht="15.95" customHeight="1">
      <c r="C76" s="68" t="s">
        <v>8</v>
      </c>
      <c r="D76" s="69" t="e">
        <v>#N/A</v>
      </c>
      <c r="E76" s="67"/>
      <c r="F76" s="67"/>
    </row>
    <row r="77" spans="2:7" ht="15.95" customHeight="1">
      <c r="C77" s="68" t="s">
        <v>9</v>
      </c>
      <c r="D77" s="69" t="e">
        <v>#N/A</v>
      </c>
      <c r="E77" s="70"/>
      <c r="F77" s="70"/>
    </row>
    <row r="78" spans="2:7" ht="15.95" customHeight="1"/>
    <row r="79" spans="2:7" ht="15.95" customHeight="1"/>
    <row r="80" spans="2:7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</sheetData>
  <mergeCells count="1">
    <mergeCell ref="B64:G6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12</vt:i4>
      </vt:variant>
    </vt:vector>
  </HeadingPairs>
  <TitlesOfParts>
    <vt:vector size="39" baseType="lpstr">
      <vt:lpstr>MASTER 2</vt:lpstr>
      <vt:lpstr>EX Sample</vt:lpstr>
      <vt:lpstr>Larry SSP 20140104</vt:lpstr>
      <vt:lpstr>Larry SSR 20140104</vt:lpstr>
      <vt:lpstr>SSR 20140104</vt:lpstr>
      <vt:lpstr>SSR X 010314</vt:lpstr>
      <vt:lpstr>SSR Practice</vt:lpstr>
      <vt:lpstr>CDP 110313</vt:lpstr>
      <vt:lpstr>ESR 110313</vt:lpstr>
      <vt:lpstr>SSR 81113</vt:lpstr>
      <vt:lpstr>SSP 5-24-13</vt:lpstr>
      <vt:lpstr>ESP 5-24-13</vt:lpstr>
      <vt:lpstr>CDP 3-17-13</vt:lpstr>
      <vt:lpstr>ESP 3-17-13</vt:lpstr>
      <vt:lpstr>SSR 3-17-13</vt:lpstr>
      <vt:lpstr>SSP 12-06-13</vt:lpstr>
      <vt:lpstr>SSP 12-12-2</vt:lpstr>
      <vt:lpstr>ESP 12-12-2</vt:lpstr>
      <vt:lpstr>CDP 12-9-12</vt:lpstr>
      <vt:lpstr>2012-06-15</vt:lpstr>
      <vt:lpstr>SSR 4-15-12</vt:lpstr>
      <vt:lpstr>ESR 4-15-12</vt:lpstr>
      <vt:lpstr>CDP 4-1-12</vt:lpstr>
      <vt:lpstr>SSP 12-7-11</vt:lpstr>
      <vt:lpstr>ESP 12-7-11</vt:lpstr>
      <vt:lpstr>Chart</vt:lpstr>
      <vt:lpstr>Master</vt:lpstr>
      <vt:lpstr>DIVISION</vt:lpstr>
      <vt:lpstr>'CDP 12-9-12'!Print_Area</vt:lpstr>
      <vt:lpstr>'CDP 4-1-12'!Print_Area</vt:lpstr>
      <vt:lpstr>'ESP 12-12-2'!Print_Area</vt:lpstr>
      <vt:lpstr>'ESP 12-7-11'!Print_Area</vt:lpstr>
      <vt:lpstr>'ESR 4-15-12'!Print_Area</vt:lpstr>
      <vt:lpstr>'SSP 12-12-2'!Print_Area</vt:lpstr>
      <vt:lpstr>'SSP 12-7-11'!Print_Area</vt:lpstr>
      <vt:lpstr>'SSP 5-24-13'!Print_Area</vt:lpstr>
      <vt:lpstr>'SSR 4-15-12'!Print_Area</vt:lpstr>
      <vt:lpstr>'SSR 81113'!Print_Area</vt:lpstr>
      <vt:lpstr>SCOR</vt:lpstr>
    </vt:vector>
  </TitlesOfParts>
  <Company>U of MN, Chemistry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R. Gentry</dc:creator>
  <cp:lastModifiedBy>Steve Rankin</cp:lastModifiedBy>
  <cp:lastPrinted>2013-12-01T08:28:24Z</cp:lastPrinted>
  <dcterms:created xsi:type="dcterms:W3CDTF">2009-09-10T17:59:34Z</dcterms:created>
  <dcterms:modified xsi:type="dcterms:W3CDTF">2014-01-04T01:41:42Z</dcterms:modified>
</cp:coreProperties>
</file>